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harts/chart2.xml" ContentType="application/vnd.openxmlformats-officedocument.drawingml.chart+xml"/>
  <Override PartName="/xl/drawings/drawing5.xml" ContentType="application/vnd.openxmlformats-officedocument.drawingml.chartshape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xr:revisionPtr revIDLastSave="0" documentId="8_{75A935FF-54FA-4709-B246-83A887726609}" xr6:coauthVersionLast="47" xr6:coauthVersionMax="47" xr10:uidLastSave="{00000000-0000-0000-0000-000000000000}"/>
  <workbookProtection workbookAlgorithmName="SHA-512" workbookHashValue="ihrWBJtyZSCqYrDn4rHZF2kguO3BhzZj6ZiO8wxtrBWfJu74UKcEQTSGLZUVICyoNE+549jFDI4pV9dcobfCpw==" workbookSaltValue="L7Pjr7LpxnE1ISrSUnURWA==" workbookSpinCount="100000" lockStructure="1"/>
  <bookViews>
    <workbookView xWindow="-120" yWindow="-120" windowWidth="20730" windowHeight="11160" tabRatio="847" firstSheet="1" activeTab="1" xr2:uid="{00000000-000D-0000-FFFF-FFFF00000000}"/>
  </bookViews>
  <sheets>
    <sheet name="DESCRIPCION DEL PROCESO" sheetId="10" state="hidden" r:id="rId1"/>
    <sheet name="CRITERIOS DE VALORACIÓN" sheetId="12" r:id="rId2"/>
    <sheet name="EVALUACIÓN DE RIESGO Y CONTROL" sheetId="5" r:id="rId3"/>
    <sheet name="Hoja2" sheetId="16" state="hidden" r:id="rId4"/>
    <sheet name="Hoja1" sheetId="15" state="hidden" r:id="rId5"/>
    <sheet name="MAPAS DE RIESGO" sheetId="6" r:id="rId6"/>
    <sheet name="PERFIL DE RIESGO" sheetId="7" r:id="rId7"/>
    <sheet name="VARIABLES PARA MEDIR EL CONTROL" sheetId="8" state="hidden" r:id="rId8"/>
    <sheet name="VARIABLES VIABILIDAD OPORTUNIDA" sheetId="14" state="hidden" r:id="rId9"/>
    <sheet name="LISTAS DESPLEGABLES" sheetId="9" state="hidden" r:id="rId10"/>
  </sheets>
  <externalReferences>
    <externalReference r:id="rId11"/>
    <externalReference r:id="rId12"/>
    <externalReference r:id="rId13"/>
    <externalReference r:id="rId14"/>
    <externalReference r:id="rId15"/>
  </externalReferences>
  <definedNames>
    <definedName name="_xlnm._FilterDatabase" localSheetId="2" hidden="1">'EVALUACIÓN DE RIESGO Y CONTROL'!$D$2:$WWL$26</definedName>
    <definedName name="_xlnm.Print_Area" localSheetId="1">'CRITERIOS DE VALORACIÓN'!$B$2:$D$43</definedName>
    <definedName name="_xlnm.Print_Area" localSheetId="0">'DESCRIPCION DEL PROCESO'!$B$2:$S$39</definedName>
    <definedName name="CALIFICACION_DISEÑO">'LISTAS DESPLEGABLES'!$B$1:$B$3</definedName>
    <definedName name="CALIFICACIÓN_EJE_EVI">'LISTAS DESPLEGABLES'!$J$1:$J$4</definedName>
    <definedName name="DISEÑO_DEL_CONTROL">'LISTAS DESPLEGABLES'!$A$1:$A$3</definedName>
    <definedName name="EJECUCION">'LISTAS DESPLEGABLES'!$G$1:$G$2</definedName>
    <definedName name="EJECUCION_EVIDENCIA">'LISTAS DESPLEGABLES'!$I$1:$I$4</definedName>
    <definedName name="EVIDENCIA">'LISTAS DESPLEGABLES'!$H$1:$H$2</definedName>
    <definedName name="FORMALIDAD">'LISTAS DESPLEGABLES'!$F$1:$F$3</definedName>
    <definedName name="NATURALEZA_DEL_CONTROL">'LISTAS DESPLEGABLES'!$D$1:$D$4</definedName>
    <definedName name="PERIODICIDAD">'LISTAS DESPLEGABLES'!$E$1:$E$13</definedName>
    <definedName name="TIPO_DE_CONTROL">'LISTAS DESPLEGABLES'!$C$1:$C$4</definedName>
    <definedName name="_xlnm.Print_Titles" localSheetId="0">'DESCRIPCION DEL PROCESO'!$12:$13</definedName>
  </definedNames>
  <calcPr calcId="191029"/>
  <customWorkbookViews>
    <customWorkbookView name="Jose Luis Velasquez Caraballo - Vista personalizada" guid="{3091D27D-E3DA-49A7-8DD5-5458F8F24B2C}" mergeInterval="0" personalView="1" maximized="1" xWindow="-8" yWindow="-8" windowWidth="1382" windowHeight="744" tabRatio="846" activeSheetId="5"/>
    <customWorkbookView name="Jorge Ivan Arango Buitrago - Vista personalizada" guid="{BF9F6927-A815-4072-9867-117FF812A445}" mergeInterval="0" personalView="1" maximized="1" xWindow="-8" yWindow="-8" windowWidth="1382" windowHeight="744" tabRatio="846" activeSheetId="5"/>
    <customWorkbookView name="Mario Gomez Arciniegas - Vista personalizada" guid="{8C667E38-C9E3-4D3A-B9E8-B684FD0A688A}" mergeInterval="0" personalView="1" xWindow="1448" yWindow="146" windowWidth="1837" windowHeight="995" tabRatio="84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0" i="8" l="1"/>
  <c r="P33" i="6"/>
  <c r="Q33" i="6" s="1"/>
  <c r="F33" i="6"/>
  <c r="G33" i="6" s="1"/>
  <c r="Q29" i="6"/>
  <c r="O29" i="6"/>
  <c r="G29" i="6"/>
  <c r="Q28" i="6"/>
  <c r="O28" i="6"/>
  <c r="G28" i="6"/>
  <c r="Q27" i="6"/>
  <c r="O27" i="6"/>
  <c r="G27" i="6"/>
  <c r="Q26" i="6"/>
  <c r="O26" i="6"/>
  <c r="G26" i="6"/>
  <c r="Q25" i="6"/>
  <c r="O25" i="6"/>
  <c r="G25" i="6"/>
  <c r="Q24" i="6"/>
  <c r="O24" i="6"/>
  <c r="G24" i="6"/>
  <c r="Q23" i="6"/>
  <c r="O23" i="6"/>
  <c r="G23" i="6"/>
  <c r="Q22" i="6"/>
  <c r="O22" i="6"/>
  <c r="G22" i="6"/>
  <c r="Q21" i="6"/>
  <c r="O21" i="6"/>
  <c r="G21" i="6"/>
  <c r="Q20" i="6"/>
  <c r="O20" i="6"/>
  <c r="G20" i="6"/>
  <c r="Q19" i="6"/>
  <c r="O19" i="6"/>
  <c r="G19" i="6"/>
  <c r="E4" i="16"/>
  <c r="E3" i="16"/>
  <c r="AE62" i="5"/>
  <c r="AC62" i="5"/>
  <c r="AA62" i="5"/>
  <c r="X62" i="5"/>
  <c r="U62" i="5"/>
  <c r="S62" i="5"/>
  <c r="P62" i="5"/>
  <c r="AF62" i="5" s="1"/>
  <c r="AE60" i="5"/>
  <c r="AC60" i="5"/>
  <c r="AA60" i="5"/>
  <c r="X60" i="5"/>
  <c r="U60" i="5"/>
  <c r="S60" i="5"/>
  <c r="P60" i="5"/>
  <c r="AF60" i="5" s="1"/>
  <c r="AE59" i="5"/>
  <c r="AC59" i="5"/>
  <c r="AA59" i="5"/>
  <c r="X59" i="5"/>
  <c r="S59" i="5"/>
  <c r="P59" i="5"/>
  <c r="AF59" i="5" s="1"/>
  <c r="AM56" i="5"/>
  <c r="AE56" i="5"/>
  <c r="AC56" i="5"/>
  <c r="AA56" i="5"/>
  <c r="X56" i="5"/>
  <c r="S56" i="5"/>
  <c r="P56" i="5"/>
  <c r="AF56" i="5" s="1"/>
  <c r="K56" i="5"/>
  <c r="D56" i="5"/>
  <c r="AE53" i="5"/>
  <c r="AC53" i="5"/>
  <c r="AA53" i="5"/>
  <c r="X53" i="5"/>
  <c r="U53" i="5"/>
  <c r="S53" i="5"/>
  <c r="P53" i="5"/>
  <c r="AF53" i="5" s="1"/>
  <c r="AE52" i="5"/>
  <c r="AC52" i="5"/>
  <c r="AA52" i="5"/>
  <c r="X52" i="5"/>
  <c r="U52" i="5"/>
  <c r="S52" i="5"/>
  <c r="P52" i="5"/>
  <c r="AF52" i="5" s="1"/>
  <c r="AM51" i="5"/>
  <c r="AE51" i="5"/>
  <c r="AC51" i="5"/>
  <c r="AA51" i="5"/>
  <c r="X51" i="5"/>
  <c r="U51" i="5"/>
  <c r="S51" i="5"/>
  <c r="P51" i="5"/>
  <c r="AF51" i="5" s="1"/>
  <c r="AJ51" i="5" s="1"/>
  <c r="K51" i="5"/>
  <c r="D51" i="5"/>
  <c r="AF50" i="5"/>
  <c r="AE50" i="5"/>
  <c r="AC50" i="5"/>
  <c r="AA50" i="5"/>
  <c r="X50" i="5"/>
  <c r="U50" i="5"/>
  <c r="S50" i="5"/>
  <c r="P50" i="5"/>
  <c r="AF49" i="5"/>
  <c r="AE49" i="5"/>
  <c r="AC49" i="5"/>
  <c r="AA49" i="5"/>
  <c r="X49" i="5"/>
  <c r="U49" i="5"/>
  <c r="S49" i="5"/>
  <c r="P49" i="5"/>
  <c r="AF48" i="5"/>
  <c r="AE48" i="5"/>
  <c r="AC48" i="5"/>
  <c r="AA48" i="5"/>
  <c r="X48" i="5"/>
  <c r="U48" i="5"/>
  <c r="S48" i="5"/>
  <c r="P48" i="5"/>
  <c r="AF46" i="5"/>
  <c r="AE46" i="5"/>
  <c r="AC46" i="5"/>
  <c r="AA46" i="5"/>
  <c r="X46" i="5"/>
  <c r="U46" i="5"/>
  <c r="S46" i="5"/>
  <c r="P46" i="5"/>
  <c r="AF45" i="5"/>
  <c r="AE45" i="5"/>
  <c r="AC45" i="5"/>
  <c r="AA45" i="5"/>
  <c r="X45" i="5"/>
  <c r="S45" i="5"/>
  <c r="P45" i="5"/>
  <c r="AE42" i="5"/>
  <c r="AF42" i="5" s="1"/>
  <c r="AC42" i="5"/>
  <c r="AA42" i="5"/>
  <c r="X42" i="5"/>
  <c r="S42" i="5"/>
  <c r="P42" i="5"/>
  <c r="AE41" i="5"/>
  <c r="AC41" i="5"/>
  <c r="AF41" i="5" s="1"/>
  <c r="AA41" i="5"/>
  <c r="X41" i="5"/>
  <c r="U41" i="5"/>
  <c r="S41" i="5"/>
  <c r="P41" i="5"/>
  <c r="AM40" i="5"/>
  <c r="AE40" i="5"/>
  <c r="AC40" i="5"/>
  <c r="AA40" i="5"/>
  <c r="X40" i="5"/>
  <c r="S40" i="5"/>
  <c r="P40" i="5"/>
  <c r="AF40" i="5" s="1"/>
  <c r="K40" i="5"/>
  <c r="D40" i="5"/>
  <c r="AE39" i="5"/>
  <c r="AC39" i="5"/>
  <c r="AA39" i="5"/>
  <c r="X39" i="5"/>
  <c r="U39" i="5"/>
  <c r="S39" i="5"/>
  <c r="AF39" i="5" s="1"/>
  <c r="P39" i="5"/>
  <c r="AE38" i="5"/>
  <c r="AC38" i="5"/>
  <c r="AA38" i="5"/>
  <c r="X38" i="5"/>
  <c r="U38" i="5"/>
  <c r="S38" i="5"/>
  <c r="AF38" i="5" s="1"/>
  <c r="P38" i="5"/>
  <c r="AE37" i="5"/>
  <c r="AC37" i="5"/>
  <c r="AA37" i="5"/>
  <c r="X37" i="5"/>
  <c r="U37" i="5"/>
  <c r="S37" i="5"/>
  <c r="AF37" i="5" s="1"/>
  <c r="P37" i="5"/>
  <c r="AE36" i="5"/>
  <c r="AC36" i="5"/>
  <c r="AA36" i="5"/>
  <c r="X36" i="5"/>
  <c r="U36" i="5"/>
  <c r="S36" i="5"/>
  <c r="AF36" i="5" s="1"/>
  <c r="P36" i="5"/>
  <c r="AE35" i="5"/>
  <c r="AC35" i="5"/>
  <c r="AA35" i="5"/>
  <c r="X35" i="5"/>
  <c r="U35" i="5"/>
  <c r="S35" i="5"/>
  <c r="AF35" i="5" s="1"/>
  <c r="P35" i="5"/>
  <c r="AE34" i="5"/>
  <c r="AC34" i="5"/>
  <c r="AA34" i="5"/>
  <c r="X34" i="5"/>
  <c r="U34" i="5"/>
  <c r="S34" i="5"/>
  <c r="AF34" i="5" s="1"/>
  <c r="P34" i="5"/>
  <c r="AE33" i="5"/>
  <c r="AC33" i="5"/>
  <c r="AA33" i="5"/>
  <c r="X33" i="5"/>
  <c r="U33" i="5"/>
  <c r="S33" i="5"/>
  <c r="AF33" i="5" s="1"/>
  <c r="P33" i="5"/>
  <c r="AE32" i="5"/>
  <c r="AC32" i="5"/>
  <c r="AA32" i="5"/>
  <c r="X32" i="5"/>
  <c r="U32" i="5"/>
  <c r="S32" i="5"/>
  <c r="AF32" i="5" s="1"/>
  <c r="P32" i="5"/>
  <c r="AE31" i="5"/>
  <c r="AC31" i="5"/>
  <c r="AA31" i="5"/>
  <c r="X31" i="5"/>
  <c r="U31" i="5"/>
  <c r="S31" i="5"/>
  <c r="AF31" i="5" s="1"/>
  <c r="P31" i="5"/>
  <c r="AE29" i="5"/>
  <c r="AC29" i="5"/>
  <c r="AA29" i="5"/>
  <c r="X29" i="5"/>
  <c r="U29" i="5"/>
  <c r="S29" i="5"/>
  <c r="AF29" i="5" s="1"/>
  <c r="P29" i="5"/>
  <c r="AE28" i="5"/>
  <c r="AC28" i="5"/>
  <c r="AA28" i="5"/>
  <c r="X28" i="5"/>
  <c r="U28" i="5"/>
  <c r="S28" i="5"/>
  <c r="AF28" i="5" s="1"/>
  <c r="P28" i="5"/>
  <c r="AM27" i="5"/>
  <c r="AE27" i="5"/>
  <c r="AC27" i="5"/>
  <c r="AA27" i="5"/>
  <c r="X27" i="5"/>
  <c r="U27" i="5"/>
  <c r="S27" i="5"/>
  <c r="AF27" i="5" s="1"/>
  <c r="P27" i="5"/>
  <c r="K27" i="5"/>
  <c r="D27" i="5"/>
  <c r="AI26" i="5"/>
  <c r="AF26" i="5"/>
  <c r="AG26" i="5" s="1"/>
  <c r="AE26" i="5"/>
  <c r="AC26" i="5"/>
  <c r="AA26" i="5"/>
  <c r="X26" i="5"/>
  <c r="U26" i="5"/>
  <c r="S26" i="5"/>
  <c r="P26" i="5"/>
  <c r="AG25" i="5"/>
  <c r="AE25" i="5"/>
  <c r="AC25" i="5"/>
  <c r="AA25" i="5"/>
  <c r="X25" i="5"/>
  <c r="U25" i="5"/>
  <c r="S25" i="5"/>
  <c r="AF25" i="5" s="1"/>
  <c r="AI25" i="5" s="1"/>
  <c r="P25" i="5"/>
  <c r="AE24" i="5"/>
  <c r="AC24" i="5"/>
  <c r="AA24" i="5"/>
  <c r="X24" i="5"/>
  <c r="U24" i="5"/>
  <c r="S24" i="5"/>
  <c r="AF24" i="5" s="1"/>
  <c r="P24" i="5"/>
  <c r="AG23" i="5"/>
  <c r="AE23" i="5"/>
  <c r="AC23" i="5"/>
  <c r="AA23" i="5"/>
  <c r="X23" i="5"/>
  <c r="AF23" i="5" s="1"/>
  <c r="AI23" i="5" s="1"/>
  <c r="U23" i="5"/>
  <c r="S23" i="5"/>
  <c r="P23" i="5"/>
  <c r="AG22" i="5"/>
  <c r="AF22" i="5"/>
  <c r="AI22" i="5" s="1"/>
  <c r="AE22" i="5"/>
  <c r="AC22" i="5"/>
  <c r="AA22" i="5"/>
  <c r="X22" i="5"/>
  <c r="U22" i="5"/>
  <c r="S22" i="5"/>
  <c r="P22" i="5"/>
  <c r="AG21" i="5"/>
  <c r="AE21" i="5"/>
  <c r="AC21" i="5"/>
  <c r="AA21" i="5"/>
  <c r="X21" i="5"/>
  <c r="U21" i="5"/>
  <c r="S21" i="5"/>
  <c r="AF21" i="5" s="1"/>
  <c r="AI21" i="5" s="1"/>
  <c r="P21" i="5"/>
  <c r="AG20" i="5"/>
  <c r="AE20" i="5"/>
  <c r="AC20" i="5"/>
  <c r="AA20" i="5"/>
  <c r="X20" i="5"/>
  <c r="U20" i="5"/>
  <c r="S20" i="5"/>
  <c r="AF20" i="5" s="1"/>
  <c r="AI20" i="5" s="1"/>
  <c r="P20" i="5"/>
  <c r="AG19" i="5"/>
  <c r="AE19" i="5"/>
  <c r="AC19" i="5"/>
  <c r="AA19" i="5"/>
  <c r="X19" i="5"/>
  <c r="AF19" i="5" s="1"/>
  <c r="AI19" i="5" s="1"/>
  <c r="U19" i="5"/>
  <c r="S19" i="5"/>
  <c r="P19" i="5"/>
  <c r="AG18" i="5"/>
  <c r="AF18" i="5"/>
  <c r="AI18" i="5" s="1"/>
  <c r="AE18" i="5"/>
  <c r="AC18" i="5"/>
  <c r="AA18" i="5"/>
  <c r="X18" i="5"/>
  <c r="U18" i="5"/>
  <c r="S18" i="5"/>
  <c r="P18" i="5"/>
  <c r="AI17" i="5"/>
  <c r="AE17" i="5"/>
  <c r="AC17" i="5"/>
  <c r="AA17" i="5"/>
  <c r="X17" i="5"/>
  <c r="U17" i="5"/>
  <c r="S17" i="5"/>
  <c r="AF17" i="5" s="1"/>
  <c r="AG17" i="5" s="1"/>
  <c r="P17" i="5"/>
  <c r="AI16" i="5"/>
  <c r="AE16" i="5"/>
  <c r="AC16" i="5"/>
  <c r="AA16" i="5"/>
  <c r="X16" i="5"/>
  <c r="U16" i="5"/>
  <c r="S16" i="5"/>
  <c r="AF16" i="5" s="1"/>
  <c r="AG16" i="5" s="1"/>
  <c r="P16" i="5"/>
  <c r="AE15" i="5"/>
  <c r="AC15" i="5"/>
  <c r="AA15" i="5"/>
  <c r="X15" i="5"/>
  <c r="AF15" i="5" s="1"/>
  <c r="U15" i="5"/>
  <c r="S15" i="5"/>
  <c r="P15" i="5"/>
  <c r="AI14" i="5"/>
  <c r="AF14" i="5"/>
  <c r="AG14" i="5" s="1"/>
  <c r="AE14" i="5"/>
  <c r="AC14" i="5"/>
  <c r="AA14" i="5"/>
  <c r="X14" i="5"/>
  <c r="U14" i="5"/>
  <c r="S14" i="5"/>
  <c r="P14" i="5"/>
  <c r="AM13" i="5"/>
  <c r="AI13" i="5"/>
  <c r="AE13" i="5"/>
  <c r="AC13" i="5"/>
  <c r="AA13" i="5"/>
  <c r="X13" i="5"/>
  <c r="U13" i="5"/>
  <c r="S13" i="5"/>
  <c r="P13" i="5"/>
  <c r="AF13" i="5" s="1"/>
  <c r="AG13" i="5" s="1"/>
  <c r="K13" i="5"/>
  <c r="D13" i="5"/>
  <c r="AG12" i="5"/>
  <c r="AE12" i="5"/>
  <c r="AC12" i="5"/>
  <c r="AA12" i="5"/>
  <c r="X12" i="5"/>
  <c r="U12" i="5"/>
  <c r="S12" i="5"/>
  <c r="P12" i="5"/>
  <c r="AF12" i="5" s="1"/>
  <c r="AI12" i="5" s="1"/>
  <c r="AG11" i="5"/>
  <c r="AE11" i="5"/>
  <c r="AC11" i="5"/>
  <c r="AA11" i="5"/>
  <c r="X11" i="5"/>
  <c r="U11" i="5"/>
  <c r="S11" i="5"/>
  <c r="P11" i="5"/>
  <c r="AF11" i="5" s="1"/>
  <c r="AI11" i="5" s="1"/>
  <c r="AE10" i="5"/>
  <c r="AC10" i="5"/>
  <c r="AA10" i="5"/>
  <c r="X10" i="5"/>
  <c r="U10" i="5"/>
  <c r="S10" i="5"/>
  <c r="AF10" i="5" s="1"/>
  <c r="AI10" i="5" s="1"/>
  <c r="P10" i="5"/>
  <c r="AE8" i="5"/>
  <c r="AC8" i="5"/>
  <c r="AA8" i="5"/>
  <c r="X8" i="5"/>
  <c r="U8" i="5"/>
  <c r="AF8" i="5" s="1"/>
  <c r="AI8" i="5" s="1"/>
  <c r="S8" i="5"/>
  <c r="P8" i="5"/>
  <c r="AG7" i="5"/>
  <c r="AE7" i="5"/>
  <c r="AF7" i="5" s="1"/>
  <c r="AI7" i="5" s="1"/>
  <c r="AC7" i="5"/>
  <c r="AA7" i="5"/>
  <c r="X7" i="5"/>
  <c r="U7" i="5"/>
  <c r="S7" i="5"/>
  <c r="P7" i="5"/>
  <c r="AE5" i="5"/>
  <c r="AC5" i="5"/>
  <c r="AA5" i="5"/>
  <c r="X5" i="5"/>
  <c r="U5" i="5"/>
  <c r="S5" i="5"/>
  <c r="P5" i="5"/>
  <c r="AF5" i="5" s="1"/>
  <c r="AI4" i="5"/>
  <c r="AE4" i="5"/>
  <c r="AC4" i="5"/>
  <c r="AA4" i="5"/>
  <c r="X4" i="5"/>
  <c r="U4" i="5"/>
  <c r="S4" i="5"/>
  <c r="P4" i="5"/>
  <c r="AF4" i="5" s="1"/>
  <c r="AG4" i="5" s="1"/>
  <c r="AM3" i="5"/>
  <c r="AI3" i="5"/>
  <c r="AF3" i="5"/>
  <c r="AG3" i="5" s="1"/>
  <c r="AE3" i="5"/>
  <c r="AC3" i="5"/>
  <c r="AA3" i="5"/>
  <c r="X3" i="5"/>
  <c r="U3" i="5"/>
  <c r="S3" i="5"/>
  <c r="P3" i="5"/>
  <c r="K3" i="5"/>
  <c r="D3" i="5"/>
  <c r="AI24" i="5" l="1"/>
  <c r="AG24" i="5"/>
  <c r="AJ40" i="5"/>
  <c r="AH40" i="5"/>
  <c r="AI15" i="5"/>
  <c r="AJ13" i="5" s="1"/>
  <c r="AG15" i="5"/>
  <c r="AH13" i="5" s="1"/>
  <c r="AH3" i="5"/>
  <c r="AJ27" i="5"/>
  <c r="AJ3" i="5"/>
  <c r="AG5" i="5"/>
  <c r="AI5" i="5"/>
  <c r="AJ56" i="5"/>
  <c r="AH5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Edna Carolina Hernandez Tiusaba</author>
  </authors>
  <commentList>
    <comment ref="D25" authorId="0" shapeId="0" xr:uid="{00000000-0006-0000-0100-000001000000}">
      <text>
        <r>
          <rPr>
            <b/>
            <sz val="9"/>
            <color indexed="81"/>
            <rFont val="Tahoma"/>
            <family val="2"/>
          </rPr>
          <t>Edna Carolina Hernandez Tiusaba:</t>
        </r>
        <r>
          <rPr>
            <sz val="9"/>
            <color indexed="81"/>
            <rFont val="Tahoma"/>
            <family val="2"/>
          </rPr>
          <t xml:space="preserve">
Base egresos de operación Fedepalma 2015: $20.037 millones. Cenipalma 2015: $27.486. Pérdida mayor a $475 millones considerando la perspectiva de portafolio de riesgos.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Edna Carolina Hernandez Tiusaba</author>
    <author>tc={289074D3-BDF6-45B9-9A95-85FE0E662296}</author>
    <author>tc={84FBF4C5-8934-4A74-B85B-DEFF3C54DED0}</author>
    <author>tc={4A80B8EB-A052-4A02-9DA1-FC5534A70D73}</author>
    <author>tc={A4DC652F-F56D-4AED-8F40-882160DD6938}</author>
  </authors>
  <commentList>
    <comment ref="D1" authorId="0" shapeId="0" xr:uid="{00000000-0006-0000-0300-000003000000}">
      <text>
        <r>
          <rPr>
            <b/>
            <sz val="9"/>
            <color indexed="81"/>
            <rFont val="Tahoma"/>
            <family val="2"/>
          </rPr>
          <t xml:space="preserve">Edna Carolina Hernandez Tiusaba
</t>
        </r>
        <r>
          <rPr>
            <sz val="9"/>
            <color indexed="81"/>
            <rFont val="Tahoma"/>
            <family val="2"/>
          </rPr>
          <t xml:space="preserve">El riesgo se redacta evitando su inicio con una negación (“No”) o con expresiones como: “Falta, carencia o ausencia de recursos de (…)”, “Incumplimiento de (…)”, “Inexistencia de (…)”, “Desconocimiento de (…)”; ni tampoco haciendo alusión a la influencia o intervención de entes o factores externos, como por ejemplo: cambios en la normatividad, cambios de Gobierno, etc., ya que estas situaciones son consideradas como causas.
Para garantizar que el riesgo es descrito adecuadamente pueden seguir los siguientes pasos:
Describir primero la situación  o evento que podría acarrear el incumplimiento del objetivo.
Con la ayuda de conectores vincular al evento sus causas. Es común recurrir a expresiones como: originado por, ocasionado por, debido a, porque, ya que, puesto que, producto de, a causa de,  etc.
Finalmente, desarrollar el impacto negativo en el cumplimiento del objetivo o las pérdidas asociadas al evento.  Para ello también se apoyan en conectores como: en consecuencia, lo que podría generar, lo que deriva en, cuyo resultado es, lo que implica que, el efecto es, etc.
En resumen la estructura sería la siguiente:
</t>
        </r>
        <r>
          <rPr>
            <b/>
            <sz val="9"/>
            <color indexed="81"/>
            <rFont val="Tahoma"/>
            <family val="2"/>
          </rPr>
          <t>EVENTO + CONECTOR + CAUSA + CONECTOR + CONSECUENCIA</t>
        </r>
      </text>
    </comment>
    <comment ref="E1" authorId="0" shapeId="0" xr:uid="{00000000-0006-0000-0300-000005000000}">
      <text>
        <r>
          <rPr>
            <b/>
            <sz val="9"/>
            <color indexed="81"/>
            <rFont val="Tahoma"/>
            <family val="2"/>
          </rPr>
          <t>Edna Carolina Hernandez Tiusaba:</t>
        </r>
        <r>
          <rPr>
            <sz val="9"/>
            <color indexed="81"/>
            <rFont val="Tahoma"/>
            <family val="2"/>
          </rPr>
          <t xml:space="preserve">
Descripción de la situación que podría ocasionar el incumplimiento del objetivo del proyecto.</t>
        </r>
      </text>
    </comment>
    <comment ref="F1" authorId="0" shapeId="0" xr:uid="{00000000-0006-0000-0300-000006000000}">
      <text>
        <r>
          <rPr>
            <b/>
            <sz val="9"/>
            <color indexed="81"/>
            <rFont val="Tahoma"/>
            <family val="2"/>
          </rPr>
          <t>Edna Carolina Hernandez Tiusaba:</t>
        </r>
        <r>
          <rPr>
            <sz val="9"/>
            <color indexed="81"/>
            <rFont val="Tahoma"/>
            <family val="2"/>
          </rPr>
          <t xml:space="preserve">
La fuente de riesgo se determina respondiendo a la siguiente pregunta: ¿Qué genera el evento?
Lo puede generar el recurso humano, la tecnología, la normatividad, la infraestructura, etc.</t>
        </r>
      </text>
    </comment>
    <comment ref="G1" authorId="0" shapeId="0" xr:uid="{00000000-0006-0000-0300-000007000000}">
      <text>
        <r>
          <rPr>
            <b/>
            <sz val="9"/>
            <color indexed="81"/>
            <rFont val="Tahoma"/>
            <family val="2"/>
          </rPr>
          <t>Edna Carolina Hernandez Tiusaba:</t>
        </r>
        <r>
          <rPr>
            <sz val="9"/>
            <color indexed="81"/>
            <rFont val="Tahoma"/>
            <family val="2"/>
          </rPr>
          <t xml:space="preserve">
La causa del riesgo se determina respondiendo a la siguiente pregunta:
¿Por qué se genera el evento?</t>
        </r>
      </text>
    </comment>
    <comment ref="H1" authorId="0" shapeId="0" xr:uid="{00000000-0006-0000-0300-000008000000}">
      <text>
        <r>
          <rPr>
            <b/>
            <sz val="9"/>
            <color indexed="81"/>
            <rFont val="Tahoma"/>
            <family val="2"/>
          </rPr>
          <t>Edna Carolina Hernandez Tiusaba:</t>
        </r>
        <r>
          <rPr>
            <sz val="9"/>
            <color indexed="81"/>
            <rFont val="Tahoma"/>
            <family val="2"/>
          </rPr>
          <t xml:space="preserve">
Consiste en determinar la forma en la que el evento impacta el cumplimiento del objetivo del proyecto.
Obedecerá a establecer cuál es el impacto negativo frente al cumplimiento del objetivo o cuáles son las pérdidas relacionadas. </t>
        </r>
      </text>
    </comment>
    <comment ref="L1" authorId="0" shapeId="0" xr:uid="{00000000-0006-0000-0300-00000A000000}">
      <text>
        <r>
          <rPr>
            <b/>
            <sz val="9"/>
            <color indexed="81"/>
            <rFont val="Tahoma"/>
            <family val="2"/>
          </rPr>
          <t>Edna Carolina Hernandez Tiusaba:</t>
        </r>
        <r>
          <rPr>
            <sz val="9"/>
            <color indexed="81"/>
            <rFont val="Tahoma"/>
            <family val="2"/>
          </rPr>
          <t xml:space="preserve">
Una vez descrito formalmente cada control, es está en posibilidad de darle un nombre corto a cada uno que permita identificarlo. </t>
        </r>
      </text>
    </comment>
    <comment ref="M1" authorId="0" shapeId="0" xr:uid="{00000000-0006-0000-0300-00000B000000}">
      <text>
        <r>
          <rPr>
            <b/>
            <sz val="9"/>
            <color indexed="81"/>
            <rFont val="Tahoma"/>
            <family val="2"/>
          </rPr>
          <t>Edna Carolina Hernandez Tiusaba:</t>
        </r>
        <r>
          <rPr>
            <sz val="9"/>
            <color indexed="81"/>
            <rFont val="Tahoma"/>
            <family val="2"/>
          </rPr>
          <t xml:space="preserve">
Las actividades de control son las políticas y procedimientos que ayudan a asegurar que se llevan a cabo las respuestas de la Dirección a los riesgos. 
Las actividades de control tienen lugar a través de la organización, a todos los niveles y en todas las funciones. 
Incluyen una gama de actividades tan diversas como aprobaciones, autorizaciones, verificaciones, conciliaciones, revisiones del funcionamiento operativo, seguridad de los activos y segregación de funciones.
Para describir el control inicie con un verbo en infinitivo y desarrolle los criterios con los cuales se ejecuta la actividad.
Es necesario validar que la descripción del control elimine la causa del riesgo. </t>
        </r>
      </text>
    </comment>
    <comment ref="K2" authorId="0" shapeId="0" xr:uid="{00000000-0006-0000-0300-00000C000000}">
      <text>
        <r>
          <rPr>
            <b/>
            <sz val="9"/>
            <color indexed="81"/>
            <rFont val="Tahoma"/>
            <family val="2"/>
          </rPr>
          <t>Edna Carolina Hernandez Tiusaba:</t>
        </r>
        <r>
          <rPr>
            <sz val="9"/>
            <color indexed="81"/>
            <rFont val="Tahoma"/>
            <family val="2"/>
          </rPr>
          <t xml:space="preserve">
El nivel de severidad está dado por el cruce de las dos calificaciones sobre el mapa de riesgo.
Para mayor entendimiento pueden ubicarse en la hoja "Mapa de Riesgo" y buscar en él las dos calificaciones. El sitio donde coinciden probabilidad e impacto constituye el nivel de severidad del riesgo. Las convenciones de la severidad están descritas en la fila 14 de la hoja "Mapa de Riesgo".
Impacto severo X Probabilidad con calificación probable = Nivel de severidad del riesgo inherente extremo</t>
        </r>
      </text>
    </comment>
    <comment ref="N2" authorId="0" shapeId="0" xr:uid="{9B8A2B9F-6D0A-4616-873C-B5AB3D7B6F03}">
      <text>
        <r>
          <rPr>
            <b/>
            <sz val="9"/>
            <color indexed="81"/>
            <rFont val="Tahoma"/>
            <family val="2"/>
          </rPr>
          <t>Edna Carolina Hernandez Tiusaba:</t>
        </r>
        <r>
          <rPr>
            <sz val="9"/>
            <color indexed="81"/>
            <rFont val="Tahoma"/>
            <family val="2"/>
          </rPr>
          <t xml:space="preserve">
Identifique el nombre del cargo que ejecuta el control</t>
        </r>
      </text>
    </comment>
    <comment ref="O2" authorId="0" shapeId="0" xr:uid="{2A78CBB7-B74F-4BDA-8417-BC803BBD2C57}">
      <text>
        <r>
          <rPr>
            <b/>
            <sz val="9"/>
            <color indexed="81"/>
            <rFont val="Tahoma"/>
            <family val="2"/>
          </rPr>
          <t>Edna Carolina Hernandez Tiusaba:</t>
        </r>
        <r>
          <rPr>
            <sz val="9"/>
            <color indexed="81"/>
            <rFont val="Tahoma"/>
            <family val="2"/>
          </rPr>
          <t xml:space="preserve">
Califique en término de Adecuado o Inadecuado
</t>
        </r>
        <r>
          <rPr>
            <b/>
            <sz val="9"/>
            <color indexed="81"/>
            <rFont val="Tahoma"/>
            <family val="2"/>
          </rPr>
          <t>ADECUADO</t>
        </r>
        <r>
          <rPr>
            <sz val="9"/>
            <color indexed="81"/>
            <rFont val="Tahoma"/>
            <family val="2"/>
          </rPr>
          <t xml:space="preserve"> representará que existe pertinencia del cargo frente a las responsabilidades organizacionales respecto al control.
</t>
        </r>
        <r>
          <rPr>
            <b/>
            <sz val="9"/>
            <color indexed="81"/>
            <rFont val="Tahoma"/>
            <family val="2"/>
          </rPr>
          <t>INADECUADO</t>
        </r>
        <r>
          <rPr>
            <sz val="9"/>
            <color indexed="81"/>
            <rFont val="Tahoma"/>
            <family val="2"/>
          </rPr>
          <t xml:space="preserve"> representará que no existe pertinencia entre el cargo  y las responsabilidades organizacionales frente al control o que no tiene asignado un cargo responsable de su ejecución. </t>
        </r>
      </text>
    </comment>
    <comment ref="Q2" authorId="0" shapeId="0" xr:uid="{0680AC4F-AA9A-4230-90F7-C18E30B11B3F}">
      <text>
        <r>
          <rPr>
            <b/>
            <sz val="9"/>
            <color indexed="81"/>
            <rFont val="Tahoma"/>
            <family val="2"/>
          </rPr>
          <t>Edna Carolina Hernandez Tiusaba:</t>
        </r>
        <r>
          <rPr>
            <sz val="9"/>
            <color indexed="81"/>
            <rFont val="Tahoma"/>
            <family val="2"/>
          </rPr>
          <t xml:space="preserve">
El tipo de control está clasificado de la siguiente manera: 
</t>
        </r>
        <r>
          <rPr>
            <b/>
            <sz val="9"/>
            <color indexed="81"/>
            <rFont val="Tahoma"/>
            <family val="2"/>
          </rPr>
          <t>MANUAL:</t>
        </r>
        <r>
          <rPr>
            <sz val="9"/>
            <color indexed="81"/>
            <rFont val="Tahoma"/>
            <family val="2"/>
          </rPr>
          <t xml:space="preserve"> Ejecución del control que se lleva a cabo sin ayuda de algún sistema de información o aplicativo. Políticas de operación aplicables, autorizaciones a través de firmas o confirmaciones vía correo electrónico, archivos físicos, consecutivos, listas de chequeo, controles de seguridad con personal especializado, entre otros.
</t>
        </r>
        <r>
          <rPr>
            <b/>
            <sz val="9"/>
            <color indexed="81"/>
            <rFont val="Tahoma"/>
            <family val="2"/>
          </rPr>
          <t>AUTOMÁTICO:</t>
        </r>
        <r>
          <rPr>
            <sz val="9"/>
            <color indexed="81"/>
            <rFont val="Tahoma"/>
            <family val="2"/>
          </rPr>
          <t xml:space="preserve"> Dependen herramientas tecnológicas como sistemas de información o software que permiten incluir contraseñas de acceso, o con controles de seguimiento a aprobaciones o ejecuciones que se realizan a través de éste, generación de reportes o indicadores, sistemas de seguridad con scanner, sistemas de grabación, entre otros. Este tipo de controles suelen ser más efectivos en algunos ámbitos dada su complejidad.
</t>
        </r>
        <r>
          <rPr>
            <b/>
            <sz val="9"/>
            <color indexed="81"/>
            <rFont val="Tahoma"/>
            <family val="2"/>
          </rPr>
          <t xml:space="preserve">SEMIAUTOMÁTICO: </t>
        </r>
        <r>
          <rPr>
            <sz val="9"/>
            <color indexed="81"/>
            <rFont val="Tahoma"/>
            <family val="2"/>
          </rPr>
          <t xml:space="preserve">El control requiere de salidas de un sistema de información o aplicativo, y de la ejecución de actividades adicionales de tipo manual. 
</t>
        </r>
      </text>
    </comment>
    <comment ref="R2" authorId="0" shapeId="0" xr:uid="{C1708E61-AB96-422B-9EF9-58AF69ADB7F9}">
      <text>
        <r>
          <rPr>
            <b/>
            <sz val="9"/>
            <color indexed="81"/>
            <rFont val="Tahoma"/>
            <family val="2"/>
          </rPr>
          <t>Edna Carolina Hernandez Tiusaba:</t>
        </r>
        <r>
          <rPr>
            <sz val="9"/>
            <color indexed="81"/>
            <rFont val="Tahoma"/>
            <family val="2"/>
          </rPr>
          <t xml:space="preserve">
Califique en término de Adecuado o Inadecuado
</t>
        </r>
        <r>
          <rPr>
            <b/>
            <sz val="9"/>
            <color indexed="81"/>
            <rFont val="Tahoma"/>
            <family val="2"/>
          </rPr>
          <t>ADECUADO:</t>
        </r>
        <r>
          <rPr>
            <sz val="9"/>
            <color indexed="81"/>
            <rFont val="Tahoma"/>
            <family val="2"/>
          </rPr>
          <t xml:space="preserve"> Si el control resulta efectivo para reducir la materialización del riesgo. Normalmente, los controles ejecutados de forma automática tendrán un mayor nivel de eficacia y eficiencia que aquellos que se ejecutan de forma manual, particularmente en actividades de alto volumen o de mucha complejidad.
</t>
        </r>
        <r>
          <rPr>
            <b/>
            <sz val="9"/>
            <color indexed="81"/>
            <rFont val="Tahoma"/>
            <family val="2"/>
          </rPr>
          <t>INADECUADO:</t>
        </r>
        <r>
          <rPr>
            <sz val="9"/>
            <color indexed="81"/>
            <rFont val="Tahoma"/>
            <family val="2"/>
          </rPr>
          <t xml:space="preserve"> Si el control no mitiga los riesgos y permite su materialización.</t>
        </r>
      </text>
    </comment>
    <comment ref="T2" authorId="0" shapeId="0" xr:uid="{6C8BB126-188B-4377-B907-D8ED8899AF96}">
      <text>
        <r>
          <rPr>
            <b/>
            <sz val="9"/>
            <color indexed="81"/>
            <rFont val="Tahoma"/>
            <family val="2"/>
          </rPr>
          <t>Edna Carolina Hernandez Tiusaba:</t>
        </r>
        <r>
          <rPr>
            <sz val="9"/>
            <color indexed="81"/>
            <rFont val="Tahoma"/>
            <family val="2"/>
          </rPr>
          <t xml:space="preserve">
La naturaleza del control se define de la siguiente manera:
</t>
        </r>
        <r>
          <rPr>
            <b/>
            <sz val="9"/>
            <color indexed="81"/>
            <rFont val="Tahoma"/>
            <family val="2"/>
          </rPr>
          <t>CONTROLES PREVENTIVOS:</t>
        </r>
        <r>
          <rPr>
            <sz val="9"/>
            <color indexed="81"/>
            <rFont val="Tahoma"/>
            <family val="2"/>
          </rPr>
          <t xml:space="preserve"> Control que se realiza en pro de evitar o reducir la probabilidad de ocurrencia de la materialización de un riesgo. En consecuencia, los controles preventivos tienen efecto únicamente sobre la variable de probabilidad del mapa de riesgo.
</t>
        </r>
        <r>
          <rPr>
            <b/>
            <sz val="9"/>
            <color indexed="81"/>
            <rFont val="Tahoma"/>
            <family val="2"/>
          </rPr>
          <t>CONTROLES DETECTIVOS:</t>
        </r>
        <r>
          <rPr>
            <sz val="9"/>
            <color indexed="81"/>
            <rFont val="Tahoma"/>
            <family val="2"/>
          </rPr>
          <t xml:space="preserve"> Control que busca minimizar el impacto del riesgo una vez éste se ha materializado durante la ejecución de un proceso o actividad.
</t>
        </r>
        <r>
          <rPr>
            <b/>
            <sz val="9"/>
            <color indexed="81"/>
            <rFont val="Tahoma"/>
            <family val="2"/>
          </rPr>
          <t>CONTROLES CORRECTIVOS:</t>
        </r>
        <r>
          <rPr>
            <sz val="9"/>
            <color indexed="81"/>
            <rFont val="Tahoma"/>
            <family val="2"/>
          </rPr>
          <t xml:space="preserve"> Permiten corregir, enfrentar un evento una vez se ha presentado o restaurar parcial o totalmente la condición inicial antes de la materialización de un riesgo. Su ejecución se da al final del proceso o de la ejecución de la actividad.
Los controles detectivos y correctivos tienen efecto únicamente sobre la variable de impacto del mapa de riesgo. </t>
        </r>
      </text>
    </comment>
    <comment ref="V2" authorId="0" shapeId="0" xr:uid="{891AB62B-E085-4E72-BC71-77DBFC082E40}">
      <text>
        <r>
          <rPr>
            <b/>
            <sz val="9"/>
            <color indexed="81"/>
            <rFont val="Tahoma"/>
            <family val="2"/>
          </rPr>
          <t>Edna Carolina Hernandez Tiusaba:</t>
        </r>
        <r>
          <rPr>
            <sz val="9"/>
            <color indexed="81"/>
            <rFont val="Tahoma"/>
            <family val="2"/>
          </rPr>
          <t xml:space="preserve">
Debe indicar la frecuencia con la cual se ejecuta el control:
Diario
Semanal
Quincenal
Mensual
Bimensual
Trimestral
Semestral
Anual
Permanente
Esporádico
Sorpresivo
Cuando se requiera</t>
        </r>
      </text>
    </comment>
    <comment ref="W2" authorId="0" shapeId="0" xr:uid="{37F113B3-AB78-456B-96DF-E5BC1FE409D6}">
      <text>
        <r>
          <rPr>
            <b/>
            <sz val="9"/>
            <color indexed="81"/>
            <rFont val="Tahoma"/>
            <family val="2"/>
          </rPr>
          <t>Edna Carolina Hernandez Tiusaba:</t>
        </r>
        <r>
          <rPr>
            <sz val="9"/>
            <color indexed="81"/>
            <rFont val="Tahoma"/>
            <family val="2"/>
          </rPr>
          <t xml:space="preserve">
La calificación será adecuado o inadecuado.
</t>
        </r>
        <r>
          <rPr>
            <b/>
            <sz val="9"/>
            <color indexed="81"/>
            <rFont val="Tahoma"/>
            <family val="2"/>
          </rPr>
          <t>ADECUADO:</t>
        </r>
        <r>
          <rPr>
            <sz val="9"/>
            <color indexed="81"/>
            <rFont val="Tahoma"/>
            <family val="2"/>
          </rPr>
          <t xml:space="preserve"> Cuando el control se ejecuta dentro de la periodicidad definida en los procedimientos.
</t>
        </r>
        <r>
          <rPr>
            <b/>
            <sz val="9"/>
            <color indexed="81"/>
            <rFont val="Tahoma"/>
            <family val="2"/>
          </rPr>
          <t>INADECUADO:</t>
        </r>
        <r>
          <rPr>
            <sz val="9"/>
            <color indexed="81"/>
            <rFont val="Tahoma"/>
            <family val="2"/>
          </rPr>
          <t xml:space="preserve"> Cunado el control se ejecuta sin respetar la periodicidad definida en los procedimientos.</t>
        </r>
      </text>
    </comment>
    <comment ref="Y2" authorId="0" shapeId="0" xr:uid="{137213D3-3991-4528-BC1C-8BA19484558F}">
      <text>
        <r>
          <rPr>
            <b/>
            <sz val="9"/>
            <color indexed="81"/>
            <rFont val="Tahoma"/>
            <family val="2"/>
          </rPr>
          <t>Edna Carolina Hernandez Tiusaba:</t>
        </r>
        <r>
          <rPr>
            <sz val="9"/>
            <color indexed="81"/>
            <rFont val="Tahoma"/>
            <family val="2"/>
          </rPr>
          <t xml:space="preserve">
En esta casilla exprese si el control se encuentra plasmado a través de políticas y procedimientos formales que expresen cómo se lleva a cabo el control, quién es el responsable de su ejecución y cuál es la periodicidad para su ejecución, así como las evidencias que van a respaldar la ejecución del mismo.
Indique:
</t>
        </r>
        <r>
          <rPr>
            <b/>
            <sz val="9"/>
            <color indexed="81"/>
            <rFont val="Tahoma"/>
            <family val="2"/>
          </rPr>
          <t>DOCUMENTADO:</t>
        </r>
        <r>
          <rPr>
            <sz val="9"/>
            <color indexed="81"/>
            <rFont val="Tahoma"/>
            <family val="2"/>
          </rPr>
          <t xml:space="preserve"> Si el control está plasmado a través de políticas y procedimientos.
</t>
        </r>
        <r>
          <rPr>
            <b/>
            <sz val="9"/>
            <color indexed="81"/>
            <rFont val="Tahoma"/>
            <family val="2"/>
          </rPr>
          <t>NO DOCUMENTADO:</t>
        </r>
        <r>
          <rPr>
            <sz val="9"/>
            <color indexed="81"/>
            <rFont val="Tahoma"/>
            <family val="2"/>
          </rPr>
          <t xml:space="preserve"> Si el control se ejecuta informalmente y no consta en políticas y procedimientos.</t>
        </r>
      </text>
    </comment>
    <comment ref="Z2" authorId="0" shapeId="0" xr:uid="{54B68C02-C450-4640-ADFD-C5E3559657B3}">
      <text>
        <r>
          <rPr>
            <b/>
            <sz val="9"/>
            <color indexed="81"/>
            <rFont val="Tahoma"/>
            <family val="2"/>
          </rPr>
          <t>Edna Carolina Hernandez Tiusaba:</t>
        </r>
        <r>
          <rPr>
            <sz val="9"/>
            <color indexed="81"/>
            <rFont val="Tahoma"/>
            <family val="2"/>
          </rPr>
          <t xml:space="preserve">
Indicar el código y el nombre con el cual se identifica la política o el procedimiento que documenta el control.</t>
        </r>
      </text>
    </comment>
    <comment ref="AB2" authorId="0" shapeId="0" xr:uid="{326694E8-2D5A-4B2D-80A7-0FDABA0E274D}">
      <text>
        <r>
          <rPr>
            <b/>
            <sz val="9"/>
            <color indexed="81"/>
            <rFont val="Tahoma"/>
            <family val="2"/>
          </rPr>
          <t>Edna Carolina Hernandez Tiusaba:</t>
        </r>
        <r>
          <rPr>
            <sz val="9"/>
            <color indexed="81"/>
            <rFont val="Tahoma"/>
            <family val="2"/>
          </rPr>
          <t xml:space="preserve">
La ejecución del control debe medir su capacidad para:
Desempeñarse de acuerdo a su diseño
Cerrar la causa raíz del riesgo
Mitigar la exposición al riesgo
</t>
        </r>
      </text>
    </comment>
    <comment ref="AC2" authorId="0" shapeId="0" xr:uid="{17BEA802-61E0-4500-932A-36AE5AC4926E}">
      <text>
        <r>
          <rPr>
            <b/>
            <sz val="9"/>
            <color indexed="81"/>
            <rFont val="Tahoma"/>
            <family val="2"/>
          </rPr>
          <t>Edna Carolina Hernandez Tiusaba:</t>
        </r>
        <r>
          <rPr>
            <sz val="9"/>
            <color indexed="81"/>
            <rFont val="Tahoma"/>
            <family val="2"/>
          </rPr>
          <t xml:space="preserve">
La calificación de la ejecución del control será:
</t>
        </r>
        <r>
          <rPr>
            <b/>
            <sz val="9"/>
            <color indexed="81"/>
            <rFont val="Tahoma"/>
            <family val="2"/>
          </rPr>
          <t>DÉBIL</t>
        </r>
        <r>
          <rPr>
            <sz val="9"/>
            <color indexed="81"/>
            <rFont val="Tahoma"/>
            <family val="2"/>
          </rPr>
          <t xml:space="preserve">: Ejecución del control con desviaciones frente al diseño y a la gestión de la causa raíz que expone a la organización a riesgos extremos y altos
</t>
        </r>
        <r>
          <rPr>
            <b/>
            <sz val="9"/>
            <color indexed="81"/>
            <rFont val="Tahoma"/>
            <family val="2"/>
          </rPr>
          <t>MODERADO:</t>
        </r>
        <r>
          <rPr>
            <sz val="9"/>
            <color indexed="81"/>
            <rFont val="Tahoma"/>
            <family val="2"/>
          </rPr>
          <t xml:space="preserve"> Ejecución del control con desviaciones frente al diseño y a la gestión de la causa raíz que expone a la organización a riesgos moderados
</t>
        </r>
        <r>
          <rPr>
            <b/>
            <sz val="9"/>
            <color indexed="81"/>
            <rFont val="Tahoma"/>
            <family val="2"/>
          </rPr>
          <t>FUERTE:</t>
        </r>
        <r>
          <rPr>
            <sz val="9"/>
            <color indexed="81"/>
            <rFont val="Tahoma"/>
            <family val="2"/>
          </rPr>
          <t xml:space="preserve"> Ejecución del control sin desviaciones y con cierre de la causa raíz
</t>
        </r>
      </text>
    </comment>
    <comment ref="Z10" authorId="1" shapeId="0" xr:uid="{289074D3-BDF6-45B9-9A95-85FE0E662296}">
      <text>
        <t>[Comentario encadenado]
Su versión de Excel le permite leer este comentario encadenado; sin embargo, las ediciones que se apliquen se quitarán si el archivo se abre en una versión más reciente de Excel. Más información: https://go.microsoft.com/fwlink/?linkid=870924
Comentario:
    Proceso en softexpert</t>
      </text>
    </comment>
    <comment ref="T17" authorId="2" shapeId="0" xr:uid="{84FBF4C5-8934-4A74-B85B-DEFF3C54DED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establece la naturaleza de este control como preventiva, dado que se esta otorgando un plazo al deudor para que pague antes de iniciar el proceso de conformidad ante la DIAN para proceder con el cobro jurídico.</t>
      </text>
    </comment>
    <comment ref="Z40" authorId="3" shapeId="0" xr:uid="{4A80B8EB-A052-4A02-9DA1-FC5534A70D73}">
      <text>
        <t>[Comentario encadenado]
Su versión de Excel le permite leer este comentario encadenado; sin embargo, las ediciones que se apliquen se quitarán si el archivo se abre en una versión más reciente de Excel. Más información: https://go.microsoft.com/fwlink/?linkid=870924
Comentario:
    Auditorìas operativas y financieras</t>
      </text>
    </comment>
    <comment ref="Z53" authorId="4" shapeId="0" xr:uid="{A4DC652F-F56D-4AED-8F40-882160DD6938}">
      <text>
        <t>[Comentario encadenado]
Su versión de Excel le permite leer este comentario encadenado; sin embargo, las ediciones que se apliquen se quitarán si el archivo se abre en una versión más reciente de Excel. Más información: https://go.microsoft.com/fwlink/?linkid=870924
Comentario:
    Auditorìas operativas y financieras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Edna Carolina Hernandez Tiusaba</author>
  </authors>
  <commentList>
    <comment ref="A1" authorId="0" shapeId="0" xr:uid="{2EB3AF20-F11D-4073-AF2D-A981EB403825}">
      <text>
        <r>
          <rPr>
            <b/>
            <sz val="9"/>
            <color indexed="81"/>
            <rFont val="Tahoma"/>
            <family val="2"/>
          </rPr>
          <t xml:space="preserve">Edna Carolina Hernandez Tiusaba
</t>
        </r>
        <r>
          <rPr>
            <sz val="9"/>
            <color indexed="81"/>
            <rFont val="Tahoma"/>
            <family val="2"/>
          </rPr>
          <t xml:space="preserve">El riesgo se redacta evitando su inicio con una negación (“No”) o con expresiones como: “Falta, carencia o ausencia de recursos de (…)”, “Incumplimiento de (…)”, “Inexistencia de (…)”, “Desconocimiento de (…)”; ni tampoco haciendo alusión a la influencia o intervención de entes o factores externos, como por ejemplo: cambios en la normatividad, cambios de Gobierno, etc., ya que estas situaciones son consideradas como causas.
Para garantizar que el riesgo es descrito adecuadamente pueden seguir los siguientes pasos:
Describir primero la situación  o evento que podría acarrear el incumplimiento del objetivo.
Con la ayuda de conectores vincular al evento sus causas. Es común recurrir a expresiones como: originado por, ocasionado por, debido a, porque, ya que, puesto que, producto de, a causa de,  etc.
Finalmente, desarrollar el impacto negativo en el cumplimiento del objetivo o las pérdidas asociadas al evento.  Para ello también se apoyan en conectores como: en consecuencia, lo que podría generar, lo que deriva en, cuyo resultado es, lo que implica que, el efecto es, etc.
En resumen la estructura sería la siguiente:
</t>
        </r>
        <r>
          <rPr>
            <b/>
            <sz val="9"/>
            <color indexed="81"/>
            <rFont val="Tahoma"/>
            <family val="2"/>
          </rPr>
          <t>EVENTO + CONECTOR + CAUSA + CONECTOR + CONSECUENCIA</t>
        </r>
      </text>
    </comment>
    <comment ref="B1" authorId="0" shapeId="0" xr:uid="{D766A6FA-3580-4F5C-B77C-C66A315E9C00}">
      <text>
        <r>
          <rPr>
            <b/>
            <sz val="9"/>
            <color indexed="81"/>
            <rFont val="Tahoma"/>
            <family val="2"/>
          </rPr>
          <t xml:space="preserve">Edna Carolina Hernandez Tiusaba
</t>
        </r>
        <r>
          <rPr>
            <sz val="9"/>
            <color indexed="81"/>
            <rFont val="Tahoma"/>
            <family val="2"/>
          </rPr>
          <t xml:space="preserve">El riesgo se redacta evitando su inicio con una negación (“No”) o con expresiones como: “Falta, carencia o ausencia de recursos de (…)”, “Incumplimiento de (…)”, “Inexistencia de (…)”, “Desconocimiento de (…)”; ni tampoco haciendo alusión a la influencia o intervención de entes o factores externos, como por ejemplo: cambios en la normatividad, cambios de Gobierno, etc., ya que estas situaciones son consideradas como causas.
Para garantizar que el riesgo es descrito adecuadamente pueden seguir los siguientes pasos:
Describir primero la situación  o evento que podría acarrear el incumplimiento del objetivo.
Con la ayuda de conectores vincular al evento sus causas. Es común recurrir a expresiones como: originado por, ocasionado por, debido a, porque, ya que, puesto que, producto de, a causa de,  etc.
Finalmente, desarrollar el impacto negativo en el cumplimiento del objetivo o las pérdidas asociadas al evento.  Para ello también se apoyan en conectores como: en consecuencia, lo que podría generar, lo que deriva en, cuyo resultado es, lo que implica que, el efecto es, etc.
En resumen la estructura sería la siguiente:
</t>
        </r>
        <r>
          <rPr>
            <b/>
            <sz val="9"/>
            <color indexed="81"/>
            <rFont val="Tahoma"/>
            <family val="2"/>
          </rPr>
          <t>EVENTO + CONECTOR + CAUSA + CONECTOR + CONSECUENCIA</t>
        </r>
      </text>
    </comment>
    <comment ref="E2" authorId="0" shapeId="0" xr:uid="{BAF2E3E1-D54B-4356-B9F5-00A15D37F3B9}">
      <text>
        <r>
          <rPr>
            <b/>
            <sz val="9"/>
            <color indexed="81"/>
            <rFont val="Tahoma"/>
            <family val="2"/>
          </rPr>
          <t>Edna Carolina Hernandez Tiusaba:</t>
        </r>
        <r>
          <rPr>
            <sz val="9"/>
            <color indexed="81"/>
            <rFont val="Tahoma"/>
            <family val="2"/>
          </rPr>
          <t xml:space="preserve">
El nivel de severidad está dado por el cruce de las dos calificaciones sobre el mapa de riesgo.
Para mayor entendimiento pueden ubicarse en la hoja "Mapa de Riesgo" y buscar en él las dos calificaciones. El sitio donde coinciden probabilidad e impacto constituye el nivel de severidad del riesgo. Las convenciones de la severidad están descritas en la fila 14 de la hoja "Mapa de Riesgo".
Impacto severo X Probabilidad con calificación probable = Nivel de severidad del riesgo inherente extremo</t>
        </r>
      </text>
    </comment>
  </commentList>
</comments>
</file>

<file path=xl/sharedStrings.xml><?xml version="1.0" encoding="utf-8"?>
<sst xmlns="http://schemas.openxmlformats.org/spreadsheetml/2006/main" count="1213" uniqueCount="496">
  <si>
    <r>
      <t>NOMBRE DEL PROCESO:</t>
    </r>
    <r>
      <rPr>
        <b/>
        <sz val="10"/>
        <color rgb="FFFF0000"/>
        <rFont val="Arial"/>
        <family val="2"/>
      </rPr>
      <t xml:space="preserve"> </t>
    </r>
    <r>
      <rPr>
        <b/>
        <sz val="10"/>
        <rFont val="Arial"/>
        <family val="2"/>
      </rPr>
      <t>ADMINISTRACIÓN DE LOS FONDOS PARAFISCALES</t>
    </r>
  </si>
  <si>
    <t>Código: SIP-D03/0</t>
  </si>
  <si>
    <t xml:space="preserve">NOMBRE DEL SUBPROCESO: RECUADOS Y PAGOS
</t>
  </si>
  <si>
    <t xml:space="preserve">VIGENCIA
</t>
  </si>
  <si>
    <t>OBJETIVO</t>
  </si>
  <si>
    <t>Gestionar el recaudo oportuno de las contribuciones parafiscales palmeras, el trámite y pago de las compensaciones de estabilización, de acuerdo con lo establecido en el marco normativo.</t>
  </si>
  <si>
    <t>ALCANCE</t>
  </si>
  <si>
    <t>Inicia con la habilitación del sistema de información y la vinculación de personas jurídicas  o naturales sujetos de  las contribuciones, continua con el recaudo y la gestión de cartera de las contribuciones parafiscales, el tramité y pago de las compensaciones de estabilización y finaliza con la elaboración y presentación  de informes a los Comités Directivos de los Fondos.</t>
  </si>
  <si>
    <t>RESPONSABLE DEL SUBPROCESO</t>
  </si>
  <si>
    <t>Jefe de Gestión Financiera</t>
  </si>
  <si>
    <t>PROVEEDORES</t>
  </si>
  <si>
    <t>ENTRADAS</t>
  </si>
  <si>
    <t>ACTIVIDADES</t>
  </si>
  <si>
    <t>SALIDAS</t>
  </si>
  <si>
    <t>CLIENTES</t>
  </si>
  <si>
    <t>DESCRIPCIÓN</t>
  </si>
  <si>
    <t>TIPO (PHVA)</t>
  </si>
  <si>
    <t>RESPONSABLE</t>
  </si>
  <si>
    <t>ACTIVIDAD CRITICA (AC)</t>
  </si>
  <si>
    <t>Congreso Nacional de Palmicultores
Comités Directivos de los FPP
Gestión Financiera
Administración de los Fondos Parafiscales - Recaudos y Pagos</t>
  </si>
  <si>
    <t>Presupuesto aprobado de los Fondos Parafiscales Palmeros</t>
  </si>
  <si>
    <t>Verificar el presupuesto aprobado de los Fondos Parafiscales  Palmeros, para el seguimiento mensuales al recaudo de cuotas de fomento, el ingreso por cesiones y los pagos de compensaciones de la vigencia.</t>
  </si>
  <si>
    <t>P</t>
  </si>
  <si>
    <t>Responsable de Recaudos y Pagos</t>
  </si>
  <si>
    <t>Seguimiento de presupuesto aprobado de los Fondos Parafiscales Palmeros</t>
  </si>
  <si>
    <t xml:space="preserve">Administración de los Fondos Parafiscales - Recaudos y Pagos
Gestión Financiera
</t>
  </si>
  <si>
    <t>Congreso Nacional de Palmicultores
Comités directivos de los FPP
Palmicultores ( Nuevos  sujetos jurídicos o naturales de las contribuciones parafiscales, Nuevas  comercializadores o compradores de aceite de palma  y palmiste con destino a mercados objeto de compensación)
Representación Gremial - Representación, Defensa y Vocería
Representación Gremial - Registro, afiliación y atención de palmicultores
Administración de los Fondos Parafiscales - Auditoría</t>
  </si>
  <si>
    <r>
      <rPr>
        <sz val="10"/>
        <rFont val="Calibri"/>
        <family val="2"/>
      </rPr>
      <t>Solicitud de información para vinculación como contribuyente.</t>
    </r>
    <r>
      <rPr>
        <sz val="10"/>
        <color indexed="10"/>
        <rFont val="Calibri"/>
        <family val="2"/>
      </rPr>
      <t xml:space="preserve">
</t>
    </r>
  </si>
  <si>
    <t>Identificar y gestionar la vinculación personas  jurídicas  y naturales sujetos de declaración</t>
  </si>
  <si>
    <t>H</t>
  </si>
  <si>
    <t>Información del proceso de vinculación  y documentos de solicitud de los convenios de uso y acceso al SIFF del sistema y marco de estabilización.</t>
  </si>
  <si>
    <t xml:space="preserve">Personas  jurídicas  y naturales sujetos de contribución
Compradores de aceite de palma y palmiste
</t>
  </si>
  <si>
    <t>Personas  jurídicas  y naturales sujetos de contribución
Compradores de aceite de palma y palmiste</t>
  </si>
  <si>
    <t>Documentos de solicitud  de los convenios de uso y acceso al SIFF del sistema y marco de estabilización diligenciados y con los soportes respectivos</t>
  </si>
  <si>
    <t>Gestionar la formalización de los convenios marco de los sujetos de contribuciones y los compradores de aceite, incluyendo la verificación en el sistema de información Compliance.</t>
  </si>
  <si>
    <t>Responsable de Recaudos y Pagos
Secretaria Jurídica</t>
  </si>
  <si>
    <t>Convenio de  uso y acceso al SIFF firmado ( acceso al SIFF)
Certificado digital y de manejo del SIFF
Convenio marco de estabilización  firmado
Convenio marco para los compromisos de destino a los mercados de consumo compensados firmado</t>
  </si>
  <si>
    <r>
      <t xml:space="preserve">Plantas extractoras  y compradores (Declarantes)
Administración de los Fondos Parafiscales - Recaudos y Pagos
Administración de los Fondos Parafiscales - Auditoría
</t>
    </r>
    <r>
      <rPr>
        <sz val="10"/>
        <color indexed="10"/>
        <rFont val="Calibri"/>
        <family val="2"/>
      </rPr>
      <t xml:space="preserve">
</t>
    </r>
    <r>
      <rPr>
        <sz val="10"/>
        <rFont val="Calibri"/>
        <family val="2"/>
      </rPr>
      <t xml:space="preserve">
</t>
    </r>
    <r>
      <rPr>
        <sz val="10"/>
        <rFont val="Calibri"/>
        <family val="2"/>
      </rPr>
      <t xml:space="preserve">Evaluación y mejoramiento -  </t>
    </r>
    <r>
      <rPr>
        <sz val="10"/>
        <rFont val="Calibri"/>
        <family val="2"/>
      </rPr>
      <t>Riesgo y Control Corporativo</t>
    </r>
  </si>
  <si>
    <t>Plantas extractoras (contribuyentes)
Administración de los Fondos Parafiscales - Recaudos y Pagos</t>
  </si>
  <si>
    <t xml:space="preserve">Información de producción de aceite de palma y/o palmiste
Información de primeras ventas de aceite de palma  y/o palmiste crudo del declarante
Registro de  las certificaciones de producción de aceite de palma y/o palmiste  al Fondo de Fomento Palmero y de las primeras ventas de aceite de palma y/o palmiste crudo al Fondo de Estabilización de Precios palmero  de acuerdo con los plazos establecidos en al reglamentación. 
Declaraciones  de la cuota de fondo de fomento palmero en el SIFF o formulario físico
</t>
  </si>
  <si>
    <t>Verificar la presentación oportuna en el SIFF de las declaraciones del Fondo de Fomento palmero y del Fondo de Estabilización de Precios, por parte de los declarantes y generar los reportes necesarios para los interesados.</t>
  </si>
  <si>
    <t xml:space="preserve">Responsable de recaudos pagos
Analista de recaudos y pagos
Asistente de recaudos y pagos
</t>
  </si>
  <si>
    <t>X</t>
  </si>
  <si>
    <t>Reporte de las declaraciones de producción de aceite de palma y/o palmiste en el SIFF
Reporte de certificaciones de primeras ventas de aceite de palma y/o palmiste
Reportes de valores declarados
Reportes de producción de aceites
Certificaciones de primeras ventas de aceite de palma  y/o palmiste crudo y declaraciones de compensaciones y cesiones al FEP</t>
  </si>
  <si>
    <t>Administración de los Fondos Parafiscales - Recaudos y Pagos
Secretario Técnico del FEP
Gestión Financiera
Gestión de Inversión Sectorial
Gestión Comercial Estratégica</t>
  </si>
  <si>
    <t>Administración de los Fondos Parafiscales - Recaudos y Pagos</t>
  </si>
  <si>
    <t>Reporte de las declaraciones de producción de aceite de palma y/o palmiste en el SIFF
Reporte de certificaciones de primeras ventas de aceite de palma y/o palmiste
Reportes de valores declarados
Reportes de producción de aceites
Declaraciones  de la cuota de fondo de fomento palmero en el SIFF o formulario físico</t>
  </si>
  <si>
    <t>Verificar la información de producción de aceite de palma y/o palmiste en el SIFF  que permita generar las certificaciones de pago  y otras requeridas por otras instancias</t>
  </si>
  <si>
    <t>Responsable de recaudos pagos
Analista de recaudos y pagos
Asistente de recaudos y pagos</t>
  </si>
  <si>
    <t xml:space="preserve">
Certificaciones de pago de la cuota de Fomento Palmero.
Certificaciones a solicitud
</t>
  </si>
  <si>
    <t>Administración de los Fondos Parafiscales - Recaudos y Pagos
Administración de los Fondos Parafiscales - Auditoría
Declarantes</t>
  </si>
  <si>
    <t xml:space="preserve">Reporte de las declaraciones de producción de aceite de palma y/o palmiste en el SIFF
Reporte de certificaciones de primeras ventas de aceite de palma y/o palmiste
</t>
  </si>
  <si>
    <t xml:space="preserve">Calcular las variables que permitan establecer los valores de cesión y compensación y emitir la Resolución FEP, de acuerdo con la metodología establecida en el Acuerdo No 218 de 30 de abril de 2012 </t>
  </si>
  <si>
    <t xml:space="preserve">Represente legal plural suplente del FEP
Secretario Técnico del FEP
 revisar funciones de julio
</t>
  </si>
  <si>
    <t>Memorando  de remisión
Resolución FEP mensual</t>
  </si>
  <si>
    <t>Administración de los Fondos Parafiscales - Recaudos y Pagos
Administración de los Fondos Parafiscales - Auditoría
Secretario Técnico del FEP
Declarantes
Palmicultores
Ministerio de Agricultura y Desarrollo Rural
Fedebiocombustibles</t>
  </si>
  <si>
    <t xml:space="preserve">Declarantes
Administración de los Fondos Parafiscales - Recaudos y Pagos
Secretario Técnico del FEP
Ministerio de Agricultura y Desarrollo Rural
</t>
  </si>
  <si>
    <t xml:space="preserve">Resolución de precios de referencia para la liquidación de la cuota de fondo de fomento palmero
Certificaciones de primeras ventas de aceite de palma  y/o palmiste crudo en el SIFF o formulario físico
Resoluciones del FEP Palmero
</t>
  </si>
  <si>
    <t xml:space="preserve">Actualizar la parametrización el SIFF  para permitir la presentación de las Declaraciones del Fondo de Fomento Palmero y del Fondo de Estabilización de Precios por parte de los declarantes
</t>
  </si>
  <si>
    <t xml:space="preserve">SIFF actualizado que permita la presentación de Declaraciones  del Fondo de Fomento Palmero y del Fondo de Estabilización de Precios Palmero en el SIFF
Circular de Fedepalma para informar la resolución de precios del semestre para el Fondo de Fomento Palmero 
</t>
  </si>
  <si>
    <t xml:space="preserve">Administración de los Fondos Parafiscales - Recaudos y Pagos
Administración de los Fondos Parafiscales - Auditoría
Secretario Técnico del FEP
Declarantes
</t>
  </si>
  <si>
    <t>Administración de los Fondos Parafiscales - Recaudos y Pagos
Administración de los Fondos Parafiscales - Auditoría
Secretario Técnico del FEP
Declarantes</t>
  </si>
  <si>
    <t>Presentación de Declaraciones al Fondo de Estabilización de Precios Palmero en el SIFF 
Soportes de las demostraciones de las compensaciones de estabilización por parte de los Declarantes y de los Compradores de aceite con convenio marco</t>
  </si>
  <si>
    <r>
      <t>Revisar, gestionar y aprobar las</t>
    </r>
    <r>
      <rPr>
        <b/>
        <sz val="10"/>
        <rFont val="Calibri"/>
        <family val="2"/>
      </rPr>
      <t xml:space="preserve"> solicitudes de </t>
    </r>
    <r>
      <rPr>
        <b/>
        <sz val="10"/>
        <rFont val="Calibri"/>
        <family val="2"/>
      </rPr>
      <t>compensación</t>
    </r>
    <r>
      <rPr>
        <sz val="10"/>
        <rFont val="Calibri"/>
        <family val="2"/>
      </rPr>
      <t xml:space="preserve"> soportadas con las declaraciones de exportación (DEX)  o amparadas con póliza de cumplimiento a través del SIFF</t>
    </r>
  </si>
  <si>
    <t>Responsable de recaudos pagos
Analista de recaudos y pagos
Asistente de recaudos y pagos
Secretario Técnico del FEP</t>
  </si>
  <si>
    <t>Solicitudes de compensación con visto bueno de Recaudos y Pagos
Compensación aprobada por el Secretario Técnico del FEP</t>
  </si>
  <si>
    <r>
      <t xml:space="preserve">Administración de los Fondos Parafiscales - Recaudos y Pagos
Secretario Técnico del FEP
Declarantes
</t>
    </r>
    <r>
      <rPr>
        <sz val="10"/>
        <color indexed="10"/>
        <rFont val="Calibri"/>
        <family val="2"/>
      </rPr>
      <t xml:space="preserve">
</t>
    </r>
    <r>
      <rPr>
        <sz val="10"/>
        <rFont val="Calibri"/>
        <family val="2"/>
      </rPr>
      <t>Compradores</t>
    </r>
  </si>
  <si>
    <t>Administración de los Fondos Parafiscales - Recaudos y Pagos
Secretario Técnico del FEP
Declarantes</t>
  </si>
  <si>
    <t>Solicitudes de compensación aprobadas con póliza de cumplimiento
Soportes de las demostraciones de las compensaciones de estabilización por parte de los Declarantes y de los Compradores de aceite con convenio marco</t>
  </si>
  <si>
    <r>
      <t xml:space="preserve">Revisar, gestionar y aprobar la </t>
    </r>
    <r>
      <rPr>
        <b/>
        <sz val="10"/>
        <rFont val="Calibri"/>
        <family val="2"/>
      </rPr>
      <t>demostración de compensaciones</t>
    </r>
    <r>
      <rPr>
        <sz val="10"/>
        <rFont val="Calibri"/>
        <family val="2"/>
      </rPr>
      <t xml:space="preserve"> pagadas con póliza y emitir finiquito.
</t>
    </r>
  </si>
  <si>
    <r>
      <t xml:space="preserve">Solicitudes de compensación  pagadas con póliza con visto bueno de Recaudos y Pagos 
Compensación  pagadas con  póliza aprobada por el Secretario Técnico del FEP
</t>
    </r>
    <r>
      <rPr>
        <sz val="10"/>
        <rFont val="Calibri"/>
        <family val="2"/>
      </rPr>
      <t>Carta de finiquito</t>
    </r>
  </si>
  <si>
    <t>Administración de los Fondos Parafiscales - Recaudos y Pagos
Secretario Técnico del FEP
Compradores</t>
  </si>
  <si>
    <t xml:space="preserve">Administración de los Fondos Parafiscales - Recaudos y Pagos
Secretario Técnico del FEP
</t>
  </si>
  <si>
    <t>Solicitudes de compensación con visto bueno de Recaudos y Pagos
Compensación aprobada por el Secretario Técnico del FEP
Solicitudes de compensación  pagadas con póliza con visto bueno de Recaudos y Pagos 
Compensación  pagadas con  póliza aprobada por el Secretario Técnico del FEP
Carta de finiquito</t>
  </si>
  <si>
    <t>Contabilizar la aprobación de la compensación y aplicación a deudas,  y generar certificados de compensación palmera.
Nota: Esta actividad comprende la actualización del estado de la cartera de los Declarantes</t>
  </si>
  <si>
    <t xml:space="preserve">Responsable de recaudos pagos
Analista de recaudos y pagos
Asistente de recaudos y pagos
</t>
  </si>
  <si>
    <t xml:space="preserve">Registros contables en Apoteosis
Certificados de compensación palmera
Informe sobre aprobación y pago de compensación de estabilización
</t>
  </si>
  <si>
    <t>Administración de los Fondos Parafiscales - Recaudos y Pagos
Secretario Técnico del FEP
Declarantes
Gestión Financiera</t>
  </si>
  <si>
    <t>Información de producción de aceite de palma y palmiste
Información de ventas de aceite de palma  y/o palmiste crudo del declarante
Declaraciones de producción de aceite de palma y/o palmiste en el SIFF</t>
  </si>
  <si>
    <t>Ejecutar la conciliación de los recaudos de los Fondos Parafiscales Palmeros  y  realizar los registros contables en el sistema APOTEOSYS</t>
  </si>
  <si>
    <t>Informes de conciliación
Registros contables en Apoteosys</t>
  </si>
  <si>
    <t>Administración de los Fondos Parafiscales - Recaudos y Pagos
Administración de los Fondos Parafiscales - Auditoría
Gestión Financiera
Declarantes</t>
  </si>
  <si>
    <t>Verificar mensualmente el estado de la cartera de los Fondos y determinar las acciones a seguir sobre cada uno de los deudores, con base en el Reglamento de Cartera.</t>
  </si>
  <si>
    <t>Responsable de recaudos pagos
Secretaría Jurídica
Auditor de los Fondos</t>
  </si>
  <si>
    <t>Informes de estado de cartera de cada Fondo
Comunicaciones de cobro
Acuerdo de pagos 
Solicitud de conformidad a la DIAN</t>
  </si>
  <si>
    <t>Comités Directivos de los Fondos 
Administración de los Fondos Parafiscales - Recaudos y Pagos
Administración de los Fondos Parafiscales - Auditoría
Declarantes
DIAN</t>
  </si>
  <si>
    <t xml:space="preserve">Administración de los Fondos Parafiscales - Recaudos y Pagos
Secretario Técnico del FEP
Declarantes
</t>
  </si>
  <si>
    <t xml:space="preserve">
Compensación aprobada por el Secretario Técnico del FEP</t>
  </si>
  <si>
    <t>Gestionar el  pago de Certificados de Compensación Palmera y la oferta de sustitución.</t>
  </si>
  <si>
    <t>Responsable de recaudos pagos
Analista de recaudos y pagos
Asistente de recaudos y pagos
Tesorera</t>
  </si>
  <si>
    <t xml:space="preserve">Registros contables en Apoteosys
Certificados de Sustitución
Pagos de Certificados de Compensación Palmera
</t>
  </si>
  <si>
    <t xml:space="preserve">Administración de los Fondos Parafiscales - Recaudos y Pagos
Administración de los Fondos Parafiscales - Auditoría
Gestión Financiera
Declarantes
</t>
  </si>
  <si>
    <t xml:space="preserve">Declarantes
</t>
  </si>
  <si>
    <t>Requerimientos  y consultas de declarantes</t>
  </si>
  <si>
    <t>Atender consultas  y requerimientos de los declarantes en relación con las obligaciones de Fondos Parafiscales Palmeros</t>
  </si>
  <si>
    <t>Requerimientos gestionados</t>
  </si>
  <si>
    <t>Administración de los Fondos Parafiscales - Recaudos y Pagos
Administración de los Fondos Parafiscales - Auditoría</t>
  </si>
  <si>
    <t>Reporte de las declaraciones de producción de aceite de palma y/o palmiste en el SIFF
Certificaciones de pago de la cuota de Fomento Palmero.
Informes de estado de cartera de cada Fondo</t>
  </si>
  <si>
    <t>Elaborar y presentar informes en relación con el estado de los Fondos Parafiscales Palmeros para los Comités Directivos</t>
  </si>
  <si>
    <t>V</t>
  </si>
  <si>
    <t>Jefe de Gestión Financiera
Responsable de recaudos pagos
Secretario Técnico del FEP</t>
  </si>
  <si>
    <t>Informes para los Comités Directivos de los Fondos Parafiscales</t>
  </si>
  <si>
    <t>Comités Directivos de los Fondos 
Administración de los Fondos Parafiscales - Recaudos y Pagos
Administración de los Fondos Parafiscales - Auditoría</t>
  </si>
  <si>
    <t>Documentación del subproceso
Requisitos del cliente
Requisitos legales y organizacionales aplicables
Matrices de riesgo y control
Indicadores de gestión</t>
  </si>
  <si>
    <t>Realizar seguimiento: 
Al cumplimiento de la documentación del subproceso, los requisitos legales aplicables, así como los organizacionales y los provenientes del cliente 
A la gestión de las matrices de riesgo y control
A la medición y análisis de los indicadores de desempeño definidos</t>
  </si>
  <si>
    <t>Documentación del subproceso actualizada
Requisitos del cliente actualizados
Requisitos legales y organizacionales aplicables
Matrices de riesgo y control actualizados
Indicadores de gestión actualizados</t>
  </si>
  <si>
    <t>Administración de los Fondos Parafiscales - Recaudos y Pagos
Direccionamiento Organizacional 
Evaluación y mejora continua</t>
  </si>
  <si>
    <t>Revisión interna de proceso
Informes de auditorías
Revisión gerenciales</t>
  </si>
  <si>
    <t>Formular e implementar las acciones correctivas y de mejora.</t>
  </si>
  <si>
    <t>A</t>
  </si>
  <si>
    <t>Acciones correctivas y de mejora</t>
  </si>
  <si>
    <t>RECURSOS</t>
  </si>
  <si>
    <t>MECANISMOS DE MEDICIÓN</t>
  </si>
  <si>
    <t>Recursos TI: Sistema de Información para la Federación y los fondos parafiscales palmeros</t>
  </si>
  <si>
    <t>Oportunidad en le trámite de la aprobación de las compensaciones
Índice de calidad de cartera FEP
Índice de calidad de cartera FFP</t>
  </si>
  <si>
    <t>REVISADO POR</t>
  </si>
  <si>
    <t>APROBADO POR</t>
  </si>
  <si>
    <t>NOMBRE: Fernando Pardo Pardo</t>
  </si>
  <si>
    <t>NOMBRE: Freddy Olaya Ubaque</t>
  </si>
  <si>
    <t>CARGO: Responsable de Recaudos y pagos</t>
  </si>
  <si>
    <t>CARGO: Jefe de Gestión Financiera</t>
  </si>
  <si>
    <t>IMPACTO</t>
  </si>
  <si>
    <t>DESCRIPCIÓN DEL IMPACTO CUALITATIVO</t>
  </si>
  <si>
    <t>DESCRIPCIÓN DEL IMPACTO CUANTITATIVO</t>
  </si>
  <si>
    <t>1. Insignificante</t>
  </si>
  <si>
    <t xml:space="preserve">Interrupción de las operaciones hasta por 1 hora </t>
  </si>
  <si>
    <t>Impacto que afecta la ejecución de los recursos presupuestales del área menor o equivalente al 0,24%.</t>
  </si>
  <si>
    <t>Reclamaciones de los grupos de interés que no afectan la imagen institucional y la continuidad de la relación</t>
  </si>
  <si>
    <t>Logro de los objetivos organizacionales (estratégicos alineados con los de proceso) con un rango de desviación menor al 5.99% o con cumplimiento por encima de la meta</t>
  </si>
  <si>
    <t>Recuperación de información sin afectación a la operación</t>
  </si>
  <si>
    <t>Requerimientos de información por parte de entes de vigilancia y control y/o autoridades competentes que no tiene implicaciones legales</t>
  </si>
  <si>
    <t>Afectación de las condiciones de salud o integridad física de personas que pertenezcan a los órganos de dirección, de empleados, contratistas y/o visitantes en desarrollo de actividades para Fedepalma o Cenipalma que derive en lesiones menores que no conllevan incapacidad</t>
  </si>
  <si>
    <t>2. Menor</t>
  </si>
  <si>
    <t>Interrupción de las operaciones por algunas horas e inferior a 1 día.</t>
  </si>
  <si>
    <t>Impacto que afecta la ejecución de los recursos presupuestales del área entre 0.25% y el 0,49%.</t>
  </si>
  <si>
    <t>Reclamaciones de los grupos de interés cuyo nivel de autoridad, poder, impacto e interés hacia la Federación son bajos, pero que eventualmente podrían afectar la imagen institucional continuidad de la relación.</t>
  </si>
  <si>
    <t>Logro de los objetivos organizacionales (estratégicos alineados con los de proceso) con un rango de desviación entre el 6% y el 13,99%</t>
  </si>
  <si>
    <t>Recuperación de la información que no ocasiona retrasos significativos en las labores de las áreas, procesos, proyectos y/o en la respuesta a los entes vigilancia y control y/o autoridades competentes.</t>
  </si>
  <si>
    <t>Requerimientos de información por parte de entes de vigilancia y control y/o autoridades competentes que pueden derivar en en proceso de auditoría externos.</t>
  </si>
  <si>
    <t>Afectación de las condiciones de salud o integridad física de personas que pertenezcan a los órganos de dirección, de empleados, contratistas y/o visitantes en desarrollo de actividades para Fedepalma o Cenipalma que derive en incapacidad temporal con duración inferior a 2 meses.</t>
  </si>
  <si>
    <t>3. Moderado</t>
  </si>
  <si>
    <t>Interrupción de las operaciones por 1 día e inferior a 2 días</t>
  </si>
  <si>
    <t>Impacto que afecta la ejecución de los recursos presupuestales del área entre 0.50% y el 0,74%.</t>
  </si>
  <si>
    <t>Reclamaciones de los grupos de interés que podrían afectar la imagen institucional y la continuidad de la relación dado que su nivel de autoridad, poder, impacto e interés hacia la Federación son significativos.</t>
  </si>
  <si>
    <t>Logro de los objetivos organizacionales (estratégicos alineados con los de proceso) con un rango de desviación entre el 14% y el 21,99%</t>
  </si>
  <si>
    <t>Recuperación inoportuna de la información que ocasiona retrasos en las labores de las áreas, procesos, proyectos y/o en la respuesta a los entes vigilancia y control y/o autoridades competentes.</t>
  </si>
  <si>
    <t>Demandas a la Federación interpuestas por privados con ocasión del incumplimiento de contratos, acuerdos o convenios o cuando terceros se sienten afectados por las actuaciones de Fedepalma y Cenipalma.</t>
  </si>
  <si>
    <t>Afectación de las condiciones de salud o integridad física de personas que pertenezcan a los órganos de dirección, de empleados, contratistas y/o visitantes en desarrollo de actividades para Fedepalma o Cenipalma que derive en incapacidad temporal con duración superior a 2 meses.</t>
  </si>
  <si>
    <t>4. Severo</t>
  </si>
  <si>
    <t>Interrupción de las operaciones hasta por 2 días e inferior a 3 días</t>
  </si>
  <si>
    <t>Impacto que afecta la ejecución de los recursos presupuestales del área entre 0.75% y el 0,99%.</t>
  </si>
  <si>
    <t>Situaciones que afectan la imagen de La Federación en el sector palmero</t>
  </si>
  <si>
    <t>Logro de los objetivos organizacionales (estratégicos alineados con los de proceso) con un rango de desviación entre el 22% y el 29,99%</t>
  </si>
  <si>
    <t>Pérdida de información crítica de la entidad o de terceros que se pueda recuperar parcialmente y que ocasione reprocesos, sanciones, multas e incumplimientos ante los entes de vigilancia y control y/o autoridades competentes</t>
  </si>
  <si>
    <t>Actuaciones de la Federación que hayan originado o puedan originar investigaciones penales, fiscales, civiles y/o disciplinarias por parte de los entes de vigilancia y  control y/o autoridades competentes producto de incumplimiento de los marcos legales vigentes.</t>
  </si>
  <si>
    <t>Afectación de las condiciones de salud o integridad física de personas que pertenezcan a los órganos de dirección, de empleados, contratistas y/o visitantes en desarrollo de actividades para Fedepalma o Cenipalma que derive en enfermedad laboral calificada.</t>
  </si>
  <si>
    <t>5. Catastrófico</t>
  </si>
  <si>
    <t xml:space="preserve">Interrupción de las operaciones por más de 3 días
</t>
  </si>
  <si>
    <t>Impacto que afecta la ejecución de los recursos presupuestales del área en más del 1%.</t>
  </si>
  <si>
    <t>Situaciones que generan una imagen negativa de La Federación a nivel nacional y/o internacional</t>
  </si>
  <si>
    <t>Logro de los objetivos organizacionales (estratégicos alineados con los de proceso) con un rango de desviación del 30% o más</t>
  </si>
  <si>
    <t>Pérdida de información crítica de la entidad o de terceros que no se pueda recuperar y que ocasione reprocesos, sanciones, multas e incumplimientos ante los entes de vigilancia y control y/o autoridades competentes</t>
  </si>
  <si>
    <t>Acciones legales falladas en contra de la Federación que deriven en sanciones y multas, el cese de actividades o cierre del establecimiento y/o privación de la libertad de miembros de la organización.</t>
  </si>
  <si>
    <t>Pérdida de la vida y/o afectación de las condiciones de salud o integridad física de personas que pertenezcan a los órganos de dirección, de empleados, contratistas y/o visitantes en desarrollo de actividades para Fedepalma o Cenipalma que derive en la incapacidad total o invalidez.</t>
  </si>
  <si>
    <t>PROBABILIDAD</t>
  </si>
  <si>
    <t>DESCRIPCIÓN DE LA PROBABILIDAD</t>
  </si>
  <si>
    <t>POSIBILIDAD DE OCURRENCIA</t>
  </si>
  <si>
    <t>1. Muy Baja</t>
  </si>
  <si>
    <t>Muy baja posibilidad de ocurrencia</t>
  </si>
  <si>
    <t xml:space="preserve">El evento puede ocurrir en menos del 5% de los casos </t>
  </si>
  <si>
    <t>El evento nunca ha ocurrido</t>
  </si>
  <si>
    <t>2. Baja</t>
  </si>
  <si>
    <t xml:space="preserve">Baja posibilidad de ocurrencia
</t>
  </si>
  <si>
    <t>El evento puede ocurrir entre el 5% y el 14,99% de los casos</t>
  </si>
  <si>
    <t>El evento se presenta por lo menos una vez cada año</t>
  </si>
  <si>
    <t>3. Probable</t>
  </si>
  <si>
    <t>Mediana posibilidad de ocurrencia</t>
  </si>
  <si>
    <t>El evento puede ocurrir entre el 15% y 24,99% de los casos</t>
  </si>
  <si>
    <t>El evento se presenta por lo menos una vez cada semestre</t>
  </si>
  <si>
    <t>4. Alta</t>
  </si>
  <si>
    <t>Significativa posibilidad de ocurrencia</t>
  </si>
  <si>
    <t xml:space="preserve">El evento ocurrirá entre el 25% y el 34,99% de los casos
</t>
  </si>
  <si>
    <t>El evento se presenta por lo menos una vez cada trimestre</t>
  </si>
  <si>
    <t>5. Muy Alta</t>
  </si>
  <si>
    <t xml:space="preserve">Casi con certeza se espera la ocurrencia del evento
</t>
  </si>
  <si>
    <t xml:space="preserve">Se espera la ocurrencia del evento en más del 35% de los casos
</t>
  </si>
  <si>
    <t>El evento se presenta 1 o más veces en el mes</t>
  </si>
  <si>
    <t>Proceso</t>
  </si>
  <si>
    <t>Recaudos y Pagos</t>
  </si>
  <si>
    <t>Descripción general del riesgo</t>
  </si>
  <si>
    <r>
      <t xml:space="preserve">¿Cómo podría ocurrir?
</t>
    </r>
    <r>
      <rPr>
        <sz val="10"/>
        <color indexed="8"/>
        <rFont val="Arial"/>
        <family val="2"/>
      </rPr>
      <t>Evento</t>
    </r>
  </si>
  <si>
    <t>Fuente de Riesgo</t>
  </si>
  <si>
    <t>Causas del riesgo</t>
  </si>
  <si>
    <t>Consecuencias del riesgo</t>
  </si>
  <si>
    <t>Calificación de riesgo inherente</t>
  </si>
  <si>
    <t>Nombre del control</t>
  </si>
  <si>
    <t>Descripción general del control</t>
  </si>
  <si>
    <t>Responsabilidad del control</t>
  </si>
  <si>
    <t>Tipo de control</t>
  </si>
  <si>
    <t>Naturaleza del control</t>
  </si>
  <si>
    <t>Frecuencia del control</t>
  </si>
  <si>
    <t>Documentación del control</t>
  </si>
  <si>
    <t>Ejecución del control</t>
  </si>
  <si>
    <t>Evidencia del control</t>
  </si>
  <si>
    <t>Efectividad del control individual</t>
  </si>
  <si>
    <t>Efectividad conjunta de los controles preventivos</t>
  </si>
  <si>
    <t>Efectividad conjunta de los controles detectivos y correctivos</t>
  </si>
  <si>
    <t>Calificación de riesgo residual</t>
  </si>
  <si>
    <t xml:space="preserve">Impacto </t>
  </si>
  <si>
    <t>Probabilidad</t>
  </si>
  <si>
    <t>Severidad del riesgo inherente</t>
  </si>
  <si>
    <t>Cargo</t>
  </si>
  <si>
    <t>Calificación</t>
  </si>
  <si>
    <t>Tipo</t>
  </si>
  <si>
    <t>Naturaleza</t>
  </si>
  <si>
    <t>Periodicidad</t>
  </si>
  <si>
    <t>Formalidad</t>
  </si>
  <si>
    <t>Referencia a la política o el procedimiento</t>
  </si>
  <si>
    <t>Ejecución</t>
  </si>
  <si>
    <t>Evidencia</t>
  </si>
  <si>
    <t xml:space="preserve">Disminución del Impacto </t>
  </si>
  <si>
    <t>Mitigación de la Probabilidad</t>
  </si>
  <si>
    <t>Severidad del riesgo residual</t>
  </si>
  <si>
    <t>Procedimiento</t>
  </si>
  <si>
    <t>Capacitación a los declarantes en la operatividad de los fondos parafiscales palmeros</t>
  </si>
  <si>
    <t>Capacitar al declarante en la operatividad de los fondos parafiscales palmeros, presentación de las declaraciones, creación de la contraseña de firma, descarga del certificado digital, manejo del SIFF o a las modificaciones y actualizaciones que se presenten.</t>
  </si>
  <si>
    <t>Responsable de Recaudos y Pagos / Analista de Recaudos y Pagos</t>
  </si>
  <si>
    <t>Adecuado</t>
  </si>
  <si>
    <t>Semiautomático</t>
  </si>
  <si>
    <t>Preventivo</t>
  </si>
  <si>
    <t>Cada vez que se presente la situación</t>
  </si>
  <si>
    <t>Documentado</t>
  </si>
  <si>
    <t>FP-RF-CP-001 - RECAUDOS Y PAGOS DE LOS FPP
1.1. Vinculación a nuevo declarantes</t>
  </si>
  <si>
    <t>Ejecución del control sin desviaciones y gestionada la causa raíz</t>
  </si>
  <si>
    <t>Es trazable en su totalidad</t>
  </si>
  <si>
    <t>Información en la página web</t>
  </si>
  <si>
    <t>Elaborar y divulgar a través de la página web de la Federación los siguientes tutoriales que guían el proceso de declaración:
- Tutorial proceso para declarar del FFP
- Tutorial proceso para declarar del FEP
- Tutorial para trámite de compensaciones
Adicionalmente, la información de la normatividad, preguntas frecuentes y procedimientos de los FPP.</t>
  </si>
  <si>
    <t>Responsable de Recaudos y Pagos / Analista de Recaudos y Pagos / Asistente de Recaudos y Pagos</t>
  </si>
  <si>
    <t>Manual</t>
  </si>
  <si>
    <t>No documentado</t>
  </si>
  <si>
    <t>Ejecución del control con desviaciones frente al diseño y la gestión de la causa raíz que expone a la organización a riesgos extremos y altos</t>
  </si>
  <si>
    <t>Automático</t>
  </si>
  <si>
    <t>Correctivo</t>
  </si>
  <si>
    <t>Permanente</t>
  </si>
  <si>
    <t>Acuerdo 219 del FEP Palmero</t>
  </si>
  <si>
    <t>Errores en la presentación de las obligaciones y contribuciones parafiscales palmeras por parte de las sujetos obligados</t>
  </si>
  <si>
    <t>Preventivo + Detectivo</t>
  </si>
  <si>
    <t>Detectivo</t>
  </si>
  <si>
    <t>Mensual</t>
  </si>
  <si>
    <t>Responsable de Recaudos y Pagos
Analista de Recaudos y Pagos</t>
  </si>
  <si>
    <t>Inadecuado</t>
  </si>
  <si>
    <t>Se puede trazar parcialmente</t>
  </si>
  <si>
    <t>Cuando se requiera</t>
  </si>
  <si>
    <t>Equipo de Recaudos y Pagos</t>
  </si>
  <si>
    <t>Analista de Recaudos y Pagos</t>
  </si>
  <si>
    <t>Incumplimiento en la presentación de las obligaciones  de los Fondos Parafiscales Palmeros por parte de los sujetos obligados (certificación de primeras ventas, declaración y pago de cesiones, compensaciones de estabilización y declaración de la cuota de Fomento Palmero)</t>
  </si>
  <si>
    <t>Desconocimiento o falta de claridad por parte de los nuevos sujetos de las contribuciones de aceite de palma y/o de palmiste a la obligación de declarar a los FPP, así como de de las personas naturales y personas jurídicas, que encargan la maquila o los contratos de procesamiento agroindustrial, de su responsabilidad de declarar las primeras ventas de aceite de palma o de palmiste al FEP al ser considerados productores</t>
  </si>
  <si>
    <t>disminución en el recaudo de las contribuciones, incremento de gastos de gestión de cartera e información estadística imprecisa del comportamiento del sector</t>
  </si>
  <si>
    <t>Seguimiento a la presentación de las declaraciones</t>
  </si>
  <si>
    <t>Realizar el seguimiento a la presentación de las declaraciones y certificaciones de primeras ventas en las fechas de vencimiento. Comunicarse con los declarantes que no hayan presentado la declaración con el propósito de recordar el cumplimiento de la obligación.</t>
  </si>
  <si>
    <t>FP-RF-CP-001 - RECAUDOS Y PAGOS DE LOS FPP 
1.2. Gestión de presentación de declaraciones</t>
  </si>
  <si>
    <t>Falta de oportunidad u omisión en la presentación de las obligaciones y contribuciones parafiscales palmeras por parte de los sujetos obligados</t>
  </si>
  <si>
    <t>Verificación de las sanciones por extemporaneidad en la declaración de los FPP</t>
  </si>
  <si>
    <t xml:space="preserve">Verificar la aplicación de la sanción por cada mes o fracción de retardo según lo parametrizado en el SIIF y bajo lo estipulado en el Estatuto Tributario al contribuyente que presente su certificación de primeras ventas y/o declaraciones al FFP y al FEP después de las fechas de vencimiento. </t>
  </si>
  <si>
    <t>Acuerdo 219 del FEP Palmero
FP-RF-CP-001 - RECAUDOS Y PAGOS DE LOS FPP 
1.2. Gestión de presentación de declaraciones</t>
  </si>
  <si>
    <t>Verificación de los intereses moratorios</t>
  </si>
  <si>
    <t>Verificar la liquidación de los intereses moratorios a las contribuciones parafiscales vencidas o por las correcciones a favor de los Fondos Parafiscales Palmeros.</t>
  </si>
  <si>
    <t xml:space="preserve">Acuerdo 219
</t>
  </si>
  <si>
    <t>Verificación de la sanción por corrección</t>
  </si>
  <si>
    <t>Verificar la aplicación de la sanción, equivalente al 10% de la diferencia entre los valores de cesiones y de compensaciones frente a la declaración anterior cuando el contribuyente  efectúe una corrección a la certificación de ventas afectando la base gravable después de la fecha límite para presentar la certificación de primeras ventas. 
La liquidación se realiza automáticamente por el SIFF de acuerdo con los parámetros definidos.</t>
  </si>
  <si>
    <t>Tecnología</t>
  </si>
  <si>
    <t>Fallas y errores al momento de diligenciar formularios en el sistema de información SIFF para dar cumplimiento a las obligaciones</t>
  </si>
  <si>
    <t>Acompañamiento de Recaudos y Pagos al sujeto obligado</t>
  </si>
  <si>
    <t>Realizar acompañamiento al sujeto obligado en las incidencias que se generen durante el diligenciamiento y presentación de los formularios en el SIFF</t>
  </si>
  <si>
    <t>Equipo de Recaudos y Pagos / Responsable de sistemas de información y proyectos</t>
  </si>
  <si>
    <t xml:space="preserve">Formularios para declaración en físico </t>
  </si>
  <si>
    <t>En caso de presentarse fallas en el SIFF, se encuentra disponible la opción de realizar las declaraciones diligenciando los formularios que se encuentran en la página web de la Federación y realizando el pago a través de las cuentas de recaudo destinadas para tal fin y presentando el formulario en el banco.
En el caso de la certificación de las primeras ventas se envían por correo electrónico.</t>
  </si>
  <si>
    <t>AFP-P04/8 Recaudos y pagos Fondos Parafiscales Palmeros</t>
  </si>
  <si>
    <t>Semanal</t>
  </si>
  <si>
    <t>Gestión inadecuada o inoportuna de la cartera por parte de recaudos y pagos</t>
  </si>
  <si>
    <t>disminución de los recursos disponibles para los proyectos de inversión del FFP y para la sustitución de certificados de compensación Palmera, afectaciones en el factor K el cual es tenido en cuenta en los precios de referencia de las cesiones y compensaciones, incremento de gastos de gestión de cartera, asi como la pérdida de la administración de los FPP.</t>
  </si>
  <si>
    <t>Cruce de cuentas en aprobación de compensaciones</t>
  </si>
  <si>
    <t>Descontar las carteras vencidas cuando hay aprobación de compensaciones, iniciando por el FEP y luego FFP</t>
  </si>
  <si>
    <t>AFP-PL01/2 Reglamento de cartera de los Fondos Parafiscales Palmeros
FP-RF-CP-001 - RECAUDOS Y PAGOS DE LOS FPP
1.5.1. Sustitución de certificados de compensación
Acuerdo 219</t>
  </si>
  <si>
    <t>Cruce de cuentas en sustitución de certificado por efectivo</t>
  </si>
  <si>
    <t>Descontar las carteras vencidas cuando hay oferta de sustitución de certificados de compensación por efectivo, iniciando por el FEP y luego FFP</t>
  </si>
  <si>
    <t>Seguimiento a la cartera de los FPP</t>
  </si>
  <si>
    <t>Realizar reuniones mensuales del equipo de recaudos y pagos sobre la gestión para analizar el comportamiento de la cartera vencida de los FPP y las acciones y estrategias de cobro de la cartera.</t>
  </si>
  <si>
    <t>AFP-PL01/2 Reglamento de cartera de los Fondos Parafiscales Palmeros</t>
  </si>
  <si>
    <t>Cobro persuasivo</t>
  </si>
  <si>
    <t>AFP-PL01/2 Reglamento de cartera de los Fondos Parafiscales Palmeros
FP-RF-CP-001 - RECAUDOS Y PAGOS DE LOS FPP
1.3. Recaudo de cartera</t>
  </si>
  <si>
    <t>Comunicación con plazo límite</t>
  </si>
  <si>
    <t>Después de 45 días calendario de mora, se envía al deudor una comunicación escrita estableciendo un plazo no mayor a 20 días calendario, para efectuar el pago total o en su defecto un pago parcial de la deuda y la formalización de un acuerdo de pago, a la vez que se notifica que de no cumplirse con lo solicitado, Fedepalma iniciará el procedimiento de solicitud de conformidad de la deuda por parte de la DIAN.</t>
  </si>
  <si>
    <t xml:space="preserve">AFP-PL01/2 Reglamento de cartera de los Fondos Parafiscales Palmeros
FP-RF-CP-001 - RECAUDOS Y PAGOS DE LOS FPP
1.3.2. Seguimiento de pagos pendientes
</t>
  </si>
  <si>
    <t>Solicitud certificación de la deuda a auditoria de los FPP</t>
  </si>
  <si>
    <t>Solicitar e informar mensualmente a la Auditoria Interna de los FPP: 
*Contribuyentes que no declararon en los plazos establecidos
*Contribuyentes que declararon y no pagaron
*Contribuyentes que declararon y pagaron parcialmente
*Contribuyentes que declararon parcialmente 
*Ordenantes de maquila no declarantes
Lo anterior para dar inicio al proceso de verificación y certificación de la deuda.</t>
  </si>
  <si>
    <t>AFP-PL01/2 Reglamento de cartera de los Fondos Parafiscales Palmeros
FP-RF-CP-001 - RECAUDOS Y PAGOS DE LOS FPP
1.3.2. Seguimiento de pagos pendientes</t>
  </si>
  <si>
    <t>Solicitud de conformidad de la deuda ante la DIAN</t>
  </si>
  <si>
    <t>Con la certificación de la deuda emitida por el Auditor Interno de los FPP, preparar los documentos establecidos para tramitar la solicitud de la conformidad de la deuda ante la DIAN: certificación de deuda o certificación de aforo expedida por Auditoría de los FPP, cartas de cobro, declaración de períodos solicitados, resoluciones de precios, certificados de registro mercantil.</t>
  </si>
  <si>
    <t>AFP-PL01/2 Reglamento de cartera de los Fondos Parafiscales Palmeros
FP-AF-CP-001 - AUDITORIA DE LOS FPP
1.3.2. Seguimiento de pagos pendientes</t>
  </si>
  <si>
    <t>Seguimiento a las solicitudes de conformidad de deuda</t>
  </si>
  <si>
    <t>Solicitud de cobro ejecutivo</t>
  </si>
  <si>
    <t>Acuerdos de pago</t>
  </si>
  <si>
    <t>Responsable de Recaudos y Pagos
Comité de Cartera
Secretaría Tecnica FPP</t>
  </si>
  <si>
    <t>Seguimiento a los acuerdos de pago</t>
  </si>
  <si>
    <t>Retrasos en la aprobación de las compensaciones</t>
  </si>
  <si>
    <t>Validación de compensaciones en estado de documentos recibidos</t>
  </si>
  <si>
    <t>Generar reporte del SIFF de compensaciones en estado de documentos recibidos teniendo en cuenta su fecha de presentación, tramitar para su respectiva verificación y aprobación según orden de llegada (Primeras en entrar, primeras en salir)</t>
  </si>
  <si>
    <t>Asistente de Recaudos y Pagos</t>
  </si>
  <si>
    <t>Diario</t>
  </si>
  <si>
    <t>Acuerdo 219</t>
  </si>
  <si>
    <t>Indicador de oportunidad en el tramite de aprobación de compensaciones de estabilización</t>
  </si>
  <si>
    <t xml:space="preserve">Validar el cumplimiento del trámite de aprobación de las compensaciones respecto a los dias establecidos en el Acuerdo 219 </t>
  </si>
  <si>
    <t>Notificación de compensaciones pendientes por soportar</t>
  </si>
  <si>
    <t>Enviar comunicación al comprador y contribuyente informando el estado de las compensaciones pendientes por soportar</t>
  </si>
  <si>
    <t>Semestral</t>
  </si>
  <si>
    <t>Ejecución del control con desviaciones frente al diseño y la gestión de la causa raíz que expone a la organización a riesgos moderados</t>
  </si>
  <si>
    <t>No es trazable</t>
  </si>
  <si>
    <t xml:space="preserve">MATRIZ DE RIESGO INHERENTE </t>
  </si>
  <si>
    <t xml:space="preserve">MATRIZ DE RIESGO CON CONTROLES </t>
  </si>
  <si>
    <t>PROCESO</t>
  </si>
  <si>
    <t>2.Baja</t>
  </si>
  <si>
    <t>PERFIL DE RIESGO DEL PROCESO</t>
  </si>
  <si>
    <t>PERFIL DE RIESGO RESIDUAL DEL PROCESO</t>
  </si>
  <si>
    <t>Nivel de severidad</t>
  </si>
  <si>
    <t>Bajo</t>
  </si>
  <si>
    <t>Moderado</t>
  </si>
  <si>
    <t>Alto</t>
  </si>
  <si>
    <t>Extremo</t>
  </si>
  <si>
    <t>Rango</t>
  </si>
  <si>
    <t>1 a 3</t>
  </si>
  <si>
    <t>4 a 6</t>
  </si>
  <si>
    <t>7 a 12</t>
  </si>
  <si>
    <t>13 a 25</t>
  </si>
  <si>
    <t>RIESGO</t>
  </si>
  <si>
    <t>CALIFICACIÓN</t>
  </si>
  <si>
    <t>PERFIL</t>
  </si>
  <si>
    <t>PERFIL DE RIESGO INHERENTE DEL PROCESO</t>
  </si>
  <si>
    <t>Impacto</t>
  </si>
  <si>
    <t>EFECTIVIDAD DEL CONTROL</t>
  </si>
  <si>
    <t>MOVIMIENTOS EN LA MATRIZ DE RIESGO DEPENDIENDO SI EL CONTROL DISMINUYE EL IMPACTO O MITIGA LA PROBABILIDAD</t>
  </si>
  <si>
    <t>CONCEPTO</t>
  </si>
  <si>
    <t>ADECUADO</t>
  </si>
  <si>
    <t>NO ADECUADO</t>
  </si>
  <si>
    <t>RANGOS DE CALIFICACIÓN</t>
  </si>
  <si>
    <t>CUADRANTES A DISMINUIR EN PROBABILIDAD CONTROL PREVENTIVO</t>
  </si>
  <si>
    <t>CUADRANTES A DISMINUIR EN IMPACTO PARA CONTROLES DETECTIVOS O CORRECTIVOS</t>
  </si>
  <si>
    <t>DISEÑO</t>
  </si>
  <si>
    <t>Asignación de responsabilidad de control</t>
  </si>
  <si>
    <t>0-50</t>
  </si>
  <si>
    <t>Débil</t>
  </si>
  <si>
    <t>51-75</t>
  </si>
  <si>
    <t>76-100</t>
  </si>
  <si>
    <t>Fuerte</t>
  </si>
  <si>
    <t>Frecuencia</t>
  </si>
  <si>
    <t>Documentación</t>
  </si>
  <si>
    <t>EFICACIA</t>
  </si>
  <si>
    <t>Ejecución del control sin desviaciones y gestionada la causa raiz</t>
  </si>
  <si>
    <t>Ejecución del control con desviaciones frente al diseño y la gestión de la causa raiz que expone a la organización a riesgos moderados</t>
  </si>
  <si>
    <t>Ejecución del control con desviaciones frente al diseño y la gestión de la causa raiz que expone a la organización a riesgos extremos y altos</t>
  </si>
  <si>
    <t>TOTAL</t>
  </si>
  <si>
    <t>Potencial</t>
  </si>
  <si>
    <t>Costo (%del presupuesto del área)</t>
  </si>
  <si>
    <t>No Hay/ NA</t>
  </si>
  <si>
    <r>
      <rPr>
        <sz val="11"/>
        <color theme="1"/>
        <rFont val="Calibri"/>
        <family val="2"/>
      </rPr>
      <t>≥</t>
    </r>
    <r>
      <rPr>
        <sz val="11"/>
        <color theme="1"/>
        <rFont val="Calibri"/>
        <family val="2"/>
        <scheme val="minor"/>
      </rPr>
      <t>20%</t>
    </r>
  </si>
  <si>
    <t>Menor</t>
  </si>
  <si>
    <t>15%-19%</t>
  </si>
  <si>
    <t>10%-14%</t>
  </si>
  <si>
    <t>5%-9%</t>
  </si>
  <si>
    <t>Muy alto</t>
  </si>
  <si>
    <t>&lt;5%</t>
  </si>
  <si>
    <t>DISEÑO DEL CONTROL</t>
  </si>
  <si>
    <t>TIPO DE CONTROL</t>
  </si>
  <si>
    <t>NATURALEZA DEL CONTROL</t>
  </si>
  <si>
    <t>PERIODICIDAD</t>
  </si>
  <si>
    <t>FORMALIDAD</t>
  </si>
  <si>
    <t>EJECUCIÓN</t>
  </si>
  <si>
    <t>EVIDENCIA</t>
  </si>
  <si>
    <t>CALIFICACIÓN EJECUCIÓN Y EVIDENCIA</t>
  </si>
  <si>
    <t>ESTADO PLAN DE ACCIÓN</t>
  </si>
  <si>
    <t>Cumplimiento total</t>
  </si>
  <si>
    <t>Cumplimiento parcial</t>
  </si>
  <si>
    <t>Quincenal</t>
  </si>
  <si>
    <t>Incumplimiento</t>
  </si>
  <si>
    <t>Bimensual</t>
  </si>
  <si>
    <t>Trimestral</t>
  </si>
  <si>
    <t>Anual</t>
  </si>
  <si>
    <t>Esporádico</t>
  </si>
  <si>
    <t>Sorpresivo</t>
  </si>
  <si>
    <t>SEVERIDAD</t>
  </si>
  <si>
    <t>Realizar el cobro persuasivo, el cual sucede durante los 45 días siguientes al vencimiento del plazo para pagar, a través de los siguientes medios:
* Realizar llamadas telefónicas a los deudores informando los valores en mora.
* Enviar el estado de cuenta por correo electrónico.
* Entrevistas personales con los responsables de los pagos de las entidades.
* Enviar comunicaciones escritas con el estado de cuenta, enfatizando en la naturaleza pública de los recursos retenidos.</t>
  </si>
  <si>
    <t>Hacer seguimiento al estado de las solicitudes de conformidad de la deuda tramitadas ante la DIAN.</t>
  </si>
  <si>
    <t>Informar a la Secretaría Jurídica sobre la conformidad de la deuda de la DIAN una vez recibida con los soportes necesarios para iniciar el proceso ejecutivo de cobro.</t>
  </si>
  <si>
    <t>Suscribir acuerdos de pago para la normalización de la cartera, los cuales se deberán formalizar por escrito con la firma del deudor, bien sea personal natural o el representante legal de la persona jurídica cumpliendo con lo establecido en el reglamento de cartera. En caso de que existan propuestas especiales de pago que se encuentren por fuera del reglamento de Cartera, se tramitara la evaluación y aprobación al Comité Directivo de los fondos parafiscales por parte del Comité de Cartera.</t>
  </si>
  <si>
    <t>Realizar seguimiento al cumplimiento de las fechas de pago establecidas en cada uno de los acuerdos y a las cuotas corrientes que se generen</t>
  </si>
  <si>
    <t>Macroproceso</t>
  </si>
  <si>
    <t>Administración de los Fondos Parafiscales</t>
  </si>
  <si>
    <t>Incumplimiento en la presentación de las obligaciones  de los Fondos Parafiscales Palmeros por parte de los sujetos obligados (certificación de primeras ventas, declaración y pago de cesiones, compensaciones de estabilización y declaración de la cuota de Fomento Palmero) lo que se deriva en disminución en el recaudo de las contribuciones, incremento de gastos de gestión de cartera e información estadística imprecisa del comportamiento del sector</t>
  </si>
  <si>
    <t>Cartera en mora de los FPP superior a los márgenes establecidos (5% del recaudo) por el Ministerio de Agricultura sin que se hayan iniciado los procesos jurídicos de cobro lo que puede generar disminución de los recursos disponibles para los proyectos de inversión del FFP y para la sustitución de certificados de compensación Palmera, afectaciones en el factor K el cual es tenido en cuenta en los precios de referencia de las cesiones y compensaciones, incremento de gastos de gestión de cartera, así como la pérdida de la administración de los FPP.</t>
  </si>
  <si>
    <t>Nuevas plantas extractoras u ordenadores de maquila que teniendo la obligación de declarar no lo hagan y por ende tampoco efectúen los pagos de las contribuciones parafiscales palmeras</t>
  </si>
  <si>
    <t>Desconocimiento de las obligaciones de declaración y pago de las contribuciones parafiscales palmeras por parte de las nuevas plantas extractoras u ordenadores de maquila</t>
  </si>
  <si>
    <t>Actuaciones deliberadas de ocultamiento y evasión por parte de plantas extractoras u ordenadores de maquila.
Falta de implementación del proceso de fiscalización para la identificación de evasores o elusores de los Fondos Parafiscales Palmeros</t>
  </si>
  <si>
    <r>
      <t>detrimento patrimonial del Fondo de Fomento Palmero o del Fondo de Estabilización de Precios, i</t>
    </r>
    <r>
      <rPr>
        <sz val="10"/>
        <rFont val="Arial"/>
        <family val="2"/>
      </rPr>
      <t>ncumplimiento de las obligaciones de Fedepalma como administrador de los Fondos Parafiscales Palmeros, así como multas y/o sanciones por los entes de supervisión y control.</t>
    </r>
  </si>
  <si>
    <t>Capacitar al declarante en la operatividad de los fondos parafiscales palmeros, presentación de las declaraciones, creación de la contraseña de firma, descarga del certificado digital, manejo del SIFF.</t>
  </si>
  <si>
    <t>Confirmaciones de empresas industriales y comercializadoras compradoras de aceite de palma y palmiste</t>
  </si>
  <si>
    <t>Solicitar a los industriales, comercializadores nacionales e internacionales de aceites y grasas, la información sobre las compras efectuadas. 
Los resultados de la confirmación son cruzados con la información declarada por los contribuyentes, las inconsistencias son revisadas y aclaradas por el Analista Senior y aprobado por el Auditor Interno.</t>
  </si>
  <si>
    <t>Analista Senior de Auditoría</t>
  </si>
  <si>
    <t>Contacto al no declarante</t>
  </si>
  <si>
    <t>Enviar carta de notificación al no declarante solicitando la presentación de la declaración con su respectivo pago con las instrucciones del proceso a seguir, las cantidades y valores que adeuda.
De igual forma, se busca contactar al no declarante periódicamente por diferentes canales para gestionar la declaración y pago.</t>
  </si>
  <si>
    <t>FP-AF-CP-001 - AUDITORIA DE LOS FPP
1.6 Fiscalización a evasores de las contribuciones parafiscales Palmeros</t>
  </si>
  <si>
    <t>Informe de no declarantes a la Auditoría Interna FPP</t>
  </si>
  <si>
    <t>Enviar informe de identificación de ordenantes de maquila no declarantes a la Auditoría Interna de los Fondos Parafiscales Palmeros, a más tardar los 25 de cada mes.</t>
  </si>
  <si>
    <t>Búsqueda de información de la Auditoría Interna FPP para solicitar declaración o expedir la certificación de aforo</t>
  </si>
  <si>
    <t xml:space="preserve">Efectuar procesos de auditoría al no declarante identificado y reunir la información necesaria para requerir la presentación de la declaración o en su defecto gestionar la obtención de información necesaria con la extractora o industriales para la expedición de la certificación de aforo. </t>
  </si>
  <si>
    <t>Analista Senior de Auditoría
Auditor Interno FPP</t>
  </si>
  <si>
    <t>Certificación de aforo</t>
  </si>
  <si>
    <t>Elaborar certificación de aforo y notificar a Recaudos y Pagos para el trámite de la DIAN.</t>
  </si>
  <si>
    <t>Verificación de certificación de aforo</t>
  </si>
  <si>
    <t>Realizar verificación de la certificación de aforo expedida por la Auditoría Interna de los siguientes aspectos mínimos: períodos, cantidades, valores liquidados, relación de los soportes, entre otros.
En caso de existir diferencias, se solicita que realicen las correcciones y ajustes requeridos.</t>
  </si>
  <si>
    <t>Hacer seguimiento a las solicitudes de conformidad de la deuda tramitadas ante la DIAN.</t>
  </si>
  <si>
    <t xml:space="preserve">Acciones judiciales para los no declarantes </t>
  </si>
  <si>
    <t>Validar pertinencia de presentar la prueba anticipada, notificar su procedencia e iniciar el proceso de defensa judicial, para los casos en los cuales no se presente el declarante a la audiencia, se interpone demanda de tipo penal</t>
  </si>
  <si>
    <t>Secretaría Jurídica</t>
  </si>
  <si>
    <t>Reporte a la UIAF de los declarantes con denuncias penales</t>
  </si>
  <si>
    <t>Recibir la denuncia penal con los elementos probatorios y realizar el reporte respectivo a la UIAF</t>
  </si>
  <si>
    <t>Jefe de Gestión de Riesgo Corporativo
Especialista de Gestión de Riesgo Corporativo</t>
  </si>
  <si>
    <t>Comunicación de asuntos detectados por la Auditoría Interna que afectan los contribuciones parafiscales Palmeras</t>
  </si>
  <si>
    <t xml:space="preserve">Comunicar a la Secretaría Jurídica y al área de recaudos y pagos sobre asuntos pendientes, resultantes de las auditorías a los contribuyentes que afecten las contribuciones a los fondos parafiscales palmeros para que se tomen las acciones legales que resulten necesarias. </t>
  </si>
  <si>
    <t>Reporte de información falsa o con errores para la liquidación de las declaraciones de cesiones y compensaciones de estabilización y de la cuota de fomento palmero</t>
  </si>
  <si>
    <t>Operaciones ejecutadas y no reportadas  contablemente (doble contabilidad) por parte de los declarantes</t>
  </si>
  <si>
    <t>Extorsión a los declarantes por grupos al margen de la ley u otras presiones indebidas</t>
  </si>
  <si>
    <t>distorsión del mercado, reducción del recaudo de las contribuciones parafiscales o mayores pagos por compensaciones</t>
  </si>
  <si>
    <t>Verificaciones sobre las operaciones financieras, el funcionamiento y operaciones en las plantas extractoras de los contribuyentes</t>
  </si>
  <si>
    <t>Ejecutar los procedimientos de Auditoría de acuerdo con el perfil de riesgo integral de cada contribuyente y las definiciones de naturaleza y oportunidad establecidos, estos comprenden el uso de las técnicas, que de acuerdo con las circunstancias, le permiten al Auditor obtener la evidencia suficiente que respalde las conclusiones de Auditoría.
Las técnicas cubren tanto lo relacionado con las transacciones involucradas en el proceso de abastecimiento, producción y venta como las operaciones de funcionamiento de las plantas extractoras, según corresponda al contribuyente.</t>
  </si>
  <si>
    <t>Analista de Auditoría / Analista Senior de Auditoría</t>
  </si>
  <si>
    <t>Procedimiento Auditoría a Contribuyentes</t>
  </si>
  <si>
    <t>Supervisión de la ejecución y el informe de auditoría</t>
  </si>
  <si>
    <t>Supervisar la ejecución de la auditoría, revisar el informe auditoría a contribuyentes, uso de recursos FPP y de control interno, asi como su documentación de respaldo y comunicar las notas de revisión a los Analistas de auditoria</t>
  </si>
  <si>
    <t>Auditor Interno FPP / Analista Senior de Auditoría</t>
  </si>
  <si>
    <t>FP-AF-CP-001 - AUDITORIA DE LOS FPP 
1.1. Auditoría a contribuyentes</t>
  </si>
  <si>
    <t>Verificación de los documentos soporte de las compensaciones</t>
  </si>
  <si>
    <t>Verificación de los documentos aportados para las compensaciones:
- Declaración de exportación presentada (con sello de la DIAN)
- Manifiesto de carga
- Fletes
- Certificación al proveedor (emitido por comercializadora)
- Soporte de venta entre vendedor y comercializador
- Verificación aleatoria contra el listado de declaraciones de exportación en la base de datos donde la Dian reporta todas las exportaciones.</t>
  </si>
  <si>
    <t>Documentos ficticios de exportación de aceite de palma entregadas por los declarantes</t>
  </si>
  <si>
    <t>Procedimiento de conocimiento de terceros</t>
  </si>
  <si>
    <t>Realizar el seguimiento a los  reportes presentados por posibles actividades ilegales o no éticas en las que pudieran estar vinculadas nuestras contrapartes a partir de los procedimientos de conocimiento de terceros definidos por la Federación (Análisis compliance, consulta datacrédito, entre otros).</t>
  </si>
  <si>
    <t>Responsable de Recaudos y Pagos
Responsable de Atención al Afiliado</t>
  </si>
  <si>
    <t>CO-M03 Manual del sistema de autocontrol y gestión del riesgo de lavado de activos y financiación del terrorismo
Código de Ética y Buen Gobierno</t>
  </si>
  <si>
    <t>Procesos de investigación por situaciones relacionadas con prácticas ílicitas</t>
  </si>
  <si>
    <t xml:space="preserve">Cualquier situación reportada o detectada que tenga algún tipo de relación con prácticas corruptas o soborno nacional o transnacional, bien sea con entes públicos o privados, o LAFT, es investigada, documentada y analizada cuidadosamente por la función de Cumplimiento y reportada al Comité de Ética Conjunto </t>
  </si>
  <si>
    <t>Jefe de Gestión de Riesgo
Especialista de Gestión de Riesgo</t>
  </si>
  <si>
    <t>Código de Ética y Buen Gobierno</t>
  </si>
  <si>
    <t>Reporte de los resultados de investigación y de hechos probatorios a las autoridades competentes</t>
  </si>
  <si>
    <t>El resultado de la investigación y de hechos probatorios se reporta a las autoridades competentes guardando la proporcionalidad con los hechos y garantizando la debida diligencia, el debido proceso y el derecho a la defensa.
Como resultado del proceso, las autoridades podrán imponer al proveedor sanciones penales, civiles y administrativas contempladas en la legislación colombiana.</t>
  </si>
  <si>
    <t>Scretaría Jurídica
Jefe de Gestión de Riesgo
Especialista de Gestión de Riesgo</t>
  </si>
  <si>
    <t>Sanciones por incumplimiento del Código de Ética y Buen Gobierno impuestas al declarante afiliado</t>
  </si>
  <si>
    <t xml:space="preserve">Cualquier tipo de incumplimiento al Código de Ética y Buen Gobierno y a lo estipulado en los Estatutos de la Federación por parte de los Afiliados, se regirá por la escala de faltas y sanciones disciplinarias establecidas en el Reglamento de Afiliación, Suspensión y Desafiliación. Será causal de desafiliación cuando se identifique que el afiliado sirve a intereses opuestos a los que persigue la Federación y cuando este sea condenado o sancionado por la justicia nacional o internacional por delitos relacionados con el Código Penal o por conductas tipificadas como fraude, corrupción, soborno y LAFT, y que afecten la imagen y reputación de la Federación y del sector palmero, sin perjuicio de las demás sanciones penales, civiles y administrativas contempladas en la legislación colombiana. </t>
  </si>
  <si>
    <t>Secretario General
Director de Asuntos Institucionales
Jefe de Gestión de Riesgo</t>
  </si>
  <si>
    <t>Código de Ética y Buen Gobierno
Reglamento de Afiliación, suspención y desafiliación</t>
  </si>
  <si>
    <t>Sanciones por incumplimiento del Código de Ética y Buen Gobierno para declarantes no afiliados</t>
  </si>
  <si>
    <t>Ante un incumplimiento al Código de Ética y Buen Gobierno por parte de los demás grupos de interés o cualquier reporte por actividades ilegales o no éticas que pudiesen resultar de los procedimientos de debida diligencia, se aplicarán las cláusulas previstas en los contratos o acuerdos firmados con cada una de las partes que facultan a la Federación para realizar el reporte a las autoridades competentes y tomar la libre decisión de dar por culminada la relación comercial</t>
  </si>
  <si>
    <t>Secretaria Jurídica
Responsable de Recaudos y Pagos
Jefe de Gestión de Riesgo</t>
  </si>
  <si>
    <t>Código de Ética y Buen Gobierno
Acuerdo 219</t>
  </si>
  <si>
    <t/>
  </si>
  <si>
    <t>Ventas reportadas en mercados diferentes a los mercados de consumo
Datos relacionados con gastos de exportación mal calculados o inconsistentes</t>
  </si>
  <si>
    <t>Cartera en mora de los FPP superior a los márgenes establecidos (5% del recaudo) por el Ministerio de Agricultura sin que se hayan iniciado los procesos juridicos de cobro</t>
  </si>
  <si>
    <t>Preventivo+Detectivo</t>
  </si>
  <si>
    <t>Contrabando y comercialización ilegal de los productos de la palma de aceite</t>
  </si>
  <si>
    <t>Informalidad en algunos eslabones de la cadena de valor de la palma de aceite comercio informal de fruto y de aceite de palma</t>
  </si>
  <si>
    <t>distorsiones en la comercialización de productos de la agroindustria en la cadena, competencia desleal, afectación en la rentabilidad del negocio palmero, evasión y elusión de la contribuciones parafiscales palmeras e IVA, así como posible afectación del mecanismo de estabilización del FEP Palmero.</t>
  </si>
  <si>
    <t>Insuficiente trazabilidad y falta de información para identificar fuentes y destinos de los productos de la cadena</t>
  </si>
  <si>
    <t>Procesos insuficientes para auditoría y control institucional y aduanero</t>
  </si>
  <si>
    <t>afectación en la rentabilidad del negocio palmero, evasión y elusión de las contribuciones parafiscales palmeras, posible afectación del mecanismo de estabilización del FEP Palmero.</t>
  </si>
  <si>
    <t xml:space="preserve">Desconocimiento por parte de la Federación de los terceros que emiten los documentos para demostrar la compensación </t>
  </si>
  <si>
    <t>Preparar los documentos establecidos para tramitar la solicitud de la conformidad de la deuda ante la DIAN: certificación de deuda o certificación de aforo expedida por Auditoría de los FPP, cartas de cobro, declaración de períodos solicitados, resoluciones de precios, certificados de registro mercantil.</t>
  </si>
  <si>
    <t>No se han definido controles</t>
  </si>
  <si>
    <t>Registro de operaciones en mercados sujetos a compensaciones cuando deberían clasificarse en mercados sujetos al pago de cesiones por parte de declarantes y/o compradores de aceite</t>
  </si>
  <si>
    <t>Omisión del reporte de operaciones en aquellos mercados que implican el pago de las cesiones  por parte de los declarantes y/o compradores de aceite</t>
  </si>
  <si>
    <t>Operaciones ficticias de aceite de palma en el mercado nacional o internacional</t>
  </si>
  <si>
    <t>Auditoría Interna de los Fondos Parafiscales Palmeros</t>
  </si>
  <si>
    <t>Código del riesgo</t>
  </si>
  <si>
    <t>RP-FPP-001</t>
  </si>
  <si>
    <t>RP-FPP-002</t>
  </si>
  <si>
    <t>RP-FPP-03</t>
  </si>
  <si>
    <t>RP-FPP-004</t>
  </si>
  <si>
    <t>RP-FPP-005</t>
  </si>
  <si>
    <t>RP-FP-006</t>
  </si>
  <si>
    <t>RP-FPP-003</t>
  </si>
  <si>
    <t>RP-FPP-006</t>
  </si>
  <si>
    <t>RP-FPP-007</t>
  </si>
  <si>
    <t>RP-FPP-008</t>
  </si>
  <si>
    <t>RP-FPP-009</t>
  </si>
  <si>
    <t>RP-FPP-010</t>
  </si>
  <si>
    <t>RP-FPP-011</t>
  </si>
  <si>
    <t>RP-FPP-001
RP-FPP-005</t>
  </si>
  <si>
    <t>RP-FPP-002
RP-FPP-003
RP-FPP-006</t>
  </si>
  <si>
    <t>RP-FPP-003
RP-FPP-006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</si>
</sst>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3" formatCode="_-* #,##0.00_-;\-* #,##0.00_-;_-* &quot;-&quot;??_-;_-@_-"/>
  </numFmts>
  <fonts count="31"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10"/>
      <name val="Arial"/>
      <family val="2"/>
    </font>
    <font>
      <b/>
      <sz val="11"/>
      <color theme="1"/>
      <name val="Arial"/>
      <family val="2"/>
    </font>
    <font>
      <b/>
      <sz val="11"/>
      <color theme="0"/>
      <name val="Arial"/>
      <family val="2"/>
    </font>
    <font>
      <sz val="10"/>
      <name val="Tahoma"/>
      <family val="2"/>
    </font>
    <font>
      <sz val="11"/>
      <color theme="1"/>
      <name val="Calibri"/>
      <family val="2"/>
      <scheme val="minor"/>
    </font>
    <font>
      <sz val="10"/>
      <color theme="1"/>
      <name val="Arial"/>
      <family val="2"/>
    </font>
    <font>
      <b/>
      <sz val="10"/>
      <color theme="1"/>
      <name val="Arial"/>
      <family val="2"/>
    </font>
    <font>
      <sz val="10"/>
      <color theme="1"/>
      <name val="Calibri"/>
      <family val="2"/>
      <scheme val="minor"/>
    </font>
    <font>
      <b/>
      <sz val="10"/>
      <name val="Arial"/>
      <family val="2"/>
    </font>
    <font>
      <sz val="10"/>
      <color indexed="8"/>
      <name val="Arial"/>
      <family val="2"/>
    </font>
    <font>
      <b/>
      <sz val="10"/>
      <color theme="0"/>
      <name val="Arial"/>
      <family val="2"/>
    </font>
    <font>
      <sz val="10"/>
      <color rgb="FF000000"/>
      <name val="Arial"/>
      <family val="2"/>
    </font>
    <font>
      <sz val="10"/>
      <color rgb="FFFF0000"/>
      <name val="Arial"/>
      <family val="2"/>
    </font>
    <font>
      <sz val="10"/>
      <name val="Arial"/>
      <family val="2"/>
    </font>
    <font>
      <b/>
      <sz val="10"/>
      <color rgb="FFFF0000"/>
      <name val="Arial"/>
      <family val="2"/>
    </font>
    <font>
      <b/>
      <sz val="10"/>
      <color theme="1"/>
      <name val="Calibri"/>
      <family val="2"/>
      <scheme val="minor"/>
    </font>
    <font>
      <sz val="11"/>
      <color theme="1"/>
      <name val="Arial Narrow"/>
      <family val="2"/>
    </font>
    <font>
      <sz val="10"/>
      <name val="Calibri"/>
      <family val="2"/>
      <scheme val="minor"/>
    </font>
    <font>
      <sz val="12"/>
      <name val="Calibri"/>
      <family val="2"/>
      <scheme val="minor"/>
    </font>
    <font>
      <sz val="10"/>
      <name val="Calibri"/>
      <family val="2"/>
    </font>
    <font>
      <sz val="10"/>
      <color rgb="FFFF0000"/>
      <name val="Calibri"/>
      <family val="2"/>
    </font>
    <font>
      <sz val="10"/>
      <color indexed="10"/>
      <name val="Calibri"/>
      <family val="2"/>
    </font>
    <font>
      <b/>
      <sz val="10"/>
      <name val="Calibri"/>
      <family val="2"/>
    </font>
    <font>
      <sz val="11"/>
      <color theme="1"/>
      <name val="Calibri"/>
      <family val="2"/>
    </font>
    <font>
      <sz val="8"/>
      <name val="Calibri"/>
      <family val="2"/>
      <scheme val="minor"/>
    </font>
    <font>
      <b/>
      <sz val="14"/>
      <color theme="1"/>
      <name val="Calibri"/>
      <family val="2"/>
      <scheme val="minor"/>
    </font>
    <font>
      <sz val="10"/>
      <color rgb="FF0070C0"/>
      <name val="Arial"/>
      <family val="2"/>
    </font>
  </fonts>
  <fills count="15">
    <fill>
      <patternFill patternType="none"/>
    </fill>
    <fill>
      <patternFill patternType="gray125"/>
    </fill>
    <fill>
      <patternFill patternType="solid">
        <fgColor indexed="44"/>
        <bgColor indexed="64"/>
      </patternFill>
    </fill>
    <fill>
      <patternFill patternType="solid">
        <fgColor theme="6" tint="0.39997558519241921"/>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92D050"/>
        <bgColor indexed="64"/>
      </patternFill>
    </fill>
    <fill>
      <patternFill patternType="solid">
        <fgColor rgb="FFFF0000"/>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FDE9D9"/>
        <bgColor indexed="64"/>
      </patternFill>
    </fill>
  </fills>
  <borders count="4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10">
    <xf numFmtId="0" fontId="0" fillId="0" borderId="0"/>
    <xf numFmtId="0" fontId="4" fillId="0" borderId="0"/>
    <xf numFmtId="0" fontId="4" fillId="0" borderId="0"/>
    <xf numFmtId="43" fontId="8" fillId="0" borderId="0" applyFont="0" applyFill="0" applyBorder="0" applyAlignment="0" applyProtection="0"/>
    <xf numFmtId="0" fontId="17" fillId="0" borderId="0"/>
    <xf numFmtId="43" fontId="8" fillId="0" borderId="0" applyFont="0" applyFill="0" applyBorder="0" applyAlignment="0" applyProtection="0"/>
    <xf numFmtId="0" fontId="4" fillId="0" borderId="0"/>
    <xf numFmtId="41" fontId="8" fillId="0" borderId="0" applyFont="0" applyFill="0" applyBorder="0" applyAlignment="0" applyProtection="0"/>
    <xf numFmtId="43" fontId="8" fillId="0" borderId="0" applyFont="0" applyFill="0" applyBorder="0" applyAlignment="0" applyProtection="0"/>
    <xf numFmtId="41" fontId="8" fillId="0" borderId="0" applyFont="0" applyFill="0" applyBorder="0" applyAlignment="0" applyProtection="0"/>
  </cellStyleXfs>
  <cellXfs count="391">
    <xf numFmtId="0" fontId="0" fillId="0" borderId="0" xfId="0"/>
    <xf numFmtId="0" fontId="6" fillId="8" borderId="6" xfId="0" applyFont="1" applyFill="1" applyBorder="1" applyAlignment="1">
      <alignment horizontal="center" vertical="center"/>
    </xf>
    <xf numFmtId="0" fontId="5" fillId="8" borderId="2" xfId="0" applyFont="1" applyFill="1" applyBorder="1" applyAlignment="1">
      <alignment horizontal="center" vertical="center"/>
    </xf>
    <xf numFmtId="0" fontId="5" fillId="5" borderId="2" xfId="0" applyFont="1" applyFill="1" applyBorder="1" applyAlignment="1">
      <alignment horizontal="center" vertical="center"/>
    </xf>
    <xf numFmtId="0" fontId="5" fillId="7" borderId="2" xfId="0" applyFont="1" applyFill="1" applyBorder="1" applyAlignment="1">
      <alignment horizontal="center" vertical="center"/>
    </xf>
    <xf numFmtId="0" fontId="0" fillId="0" borderId="6" xfId="0" applyBorder="1"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0" fontId="0" fillId="0" borderId="0" xfId="0" applyAlignment="1">
      <alignment vertical="center"/>
    </xf>
    <xf numFmtId="0" fontId="5" fillId="7" borderId="6" xfId="0" applyFont="1" applyFill="1" applyBorder="1" applyAlignment="1">
      <alignment horizontal="center" vertical="center"/>
    </xf>
    <xf numFmtId="0" fontId="5" fillId="5" borderId="6" xfId="0" applyFont="1" applyFill="1" applyBorder="1" applyAlignment="1">
      <alignment horizontal="center" vertical="center"/>
    </xf>
    <xf numFmtId="0" fontId="5" fillId="4" borderId="6" xfId="0" applyFont="1" applyFill="1" applyBorder="1" applyAlignment="1">
      <alignment horizontal="center" vertical="center"/>
    </xf>
    <xf numFmtId="0" fontId="3" fillId="0" borderId="0" xfId="0" applyFont="1" applyAlignment="1">
      <alignment horizontal="center"/>
    </xf>
    <xf numFmtId="0" fontId="5" fillId="3" borderId="6" xfId="0" applyFont="1" applyFill="1" applyBorder="1" applyAlignment="1">
      <alignment horizontal="left" vertical="center"/>
    </xf>
    <xf numFmtId="0" fontId="5" fillId="7" borderId="6" xfId="0" applyFont="1" applyFill="1" applyBorder="1" applyAlignment="1">
      <alignment horizontal="left" vertical="center"/>
    </xf>
    <xf numFmtId="0" fontId="5" fillId="5" borderId="6" xfId="0" applyFont="1" applyFill="1" applyBorder="1" applyAlignment="1">
      <alignment horizontal="left" vertical="center"/>
    </xf>
    <xf numFmtId="0" fontId="5" fillId="4" borderId="6" xfId="0" applyFont="1" applyFill="1" applyBorder="1" applyAlignment="1">
      <alignment horizontal="left" vertical="center"/>
    </xf>
    <xf numFmtId="0" fontId="6" fillId="8" borderId="6" xfId="0" applyFont="1" applyFill="1" applyBorder="1" applyAlignment="1">
      <alignment horizontal="left" vertical="center"/>
    </xf>
    <xf numFmtId="0" fontId="5" fillId="3" borderId="6" xfId="0" applyFont="1" applyFill="1" applyBorder="1" applyAlignment="1">
      <alignment vertical="center"/>
    </xf>
    <xf numFmtId="0" fontId="5" fillId="7" borderId="6" xfId="0" applyFont="1" applyFill="1" applyBorder="1" applyAlignment="1">
      <alignment vertical="center"/>
    </xf>
    <xf numFmtId="0" fontId="5" fillId="5" borderId="6" xfId="0" applyFont="1" applyFill="1" applyBorder="1" applyAlignment="1">
      <alignment vertical="center"/>
    </xf>
    <xf numFmtId="0" fontId="5" fillId="4" borderId="6" xfId="0" applyFont="1" applyFill="1" applyBorder="1" applyAlignment="1">
      <alignment vertical="center"/>
    </xf>
    <xf numFmtId="0" fontId="6" fillId="8" borderId="6" xfId="0" applyFont="1" applyFill="1" applyBorder="1" applyAlignment="1">
      <alignment vertical="center"/>
    </xf>
    <xf numFmtId="0" fontId="3" fillId="10" borderId="6" xfId="0" applyFont="1" applyFill="1" applyBorder="1" applyAlignment="1">
      <alignment horizontal="center" vertical="center"/>
    </xf>
    <xf numFmtId="0" fontId="3" fillId="10" borderId="2" xfId="0" applyFont="1" applyFill="1" applyBorder="1" applyAlignment="1">
      <alignment horizontal="center" vertical="center" wrapText="1"/>
    </xf>
    <xf numFmtId="0" fontId="7" fillId="0" borderId="0" xfId="0" applyFont="1" applyAlignment="1">
      <alignment vertical="center" wrapText="1"/>
    </xf>
    <xf numFmtId="0" fontId="4" fillId="9" borderId="14" xfId="0" applyFont="1" applyFill="1" applyBorder="1" applyAlignment="1">
      <alignment vertical="center"/>
    </xf>
    <xf numFmtId="0" fontId="4" fillId="9" borderId="13" xfId="0" applyFont="1" applyFill="1" applyBorder="1" applyAlignment="1">
      <alignment vertical="center"/>
    </xf>
    <xf numFmtId="0" fontId="4" fillId="0" borderId="0" xfId="0" applyFont="1" applyAlignment="1">
      <alignment vertical="center" wrapText="1"/>
    </xf>
    <xf numFmtId="0" fontId="10" fillId="9" borderId="6" xfId="0" applyFont="1" applyFill="1" applyBorder="1" applyAlignment="1">
      <alignment horizontal="center" vertical="center" wrapText="1"/>
    </xf>
    <xf numFmtId="0" fontId="9" fillId="0" borderId="6" xfId="0" applyFont="1" applyBorder="1" applyAlignment="1">
      <alignment horizontal="left" vertical="center" wrapText="1"/>
    </xf>
    <xf numFmtId="0" fontId="9" fillId="0" borderId="0" xfId="0" applyFont="1"/>
    <xf numFmtId="0" fontId="10" fillId="7" borderId="6" xfId="0" applyFont="1" applyFill="1" applyBorder="1" applyAlignment="1">
      <alignment horizontal="center" vertical="center"/>
    </xf>
    <xf numFmtId="0" fontId="15" fillId="6" borderId="6" xfId="0" applyFont="1" applyFill="1" applyBorder="1" applyAlignment="1">
      <alignment horizontal="left" vertical="center" wrapText="1"/>
    </xf>
    <xf numFmtId="0" fontId="10" fillId="7" borderId="6" xfId="0" applyFont="1" applyFill="1" applyBorder="1" applyAlignment="1">
      <alignment horizontal="center" vertical="center" wrapText="1"/>
    </xf>
    <xf numFmtId="0" fontId="9" fillId="0" borderId="6" xfId="0" applyFont="1" applyBorder="1" applyAlignment="1">
      <alignment vertical="center"/>
    </xf>
    <xf numFmtId="0" fontId="12" fillId="6" borderId="6" xfId="0" applyFont="1" applyFill="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vertical="center" wrapText="1"/>
    </xf>
    <xf numFmtId="0" fontId="9" fillId="9" borderId="0" xfId="0" applyFont="1" applyFill="1"/>
    <xf numFmtId="0" fontId="9" fillId="0" borderId="6" xfId="0" applyFont="1" applyBorder="1"/>
    <xf numFmtId="0" fontId="10" fillId="0" borderId="0" xfId="0" applyFont="1"/>
    <xf numFmtId="0" fontId="10" fillId="0" borderId="0" xfId="0" applyFont="1" applyAlignment="1">
      <alignment horizontal="center" vertical="center" textRotation="90"/>
    </xf>
    <xf numFmtId="0" fontId="10" fillId="5" borderId="6" xfId="0" applyFont="1" applyFill="1" applyBorder="1" applyAlignment="1">
      <alignment horizontal="center" vertical="center"/>
    </xf>
    <xf numFmtId="0" fontId="10" fillId="4" borderId="6" xfId="0" applyFont="1" applyFill="1" applyBorder="1" applyAlignment="1">
      <alignment horizontal="center" vertical="center"/>
    </xf>
    <xf numFmtId="0" fontId="14" fillId="8" borderId="6" xfId="0" applyFont="1" applyFill="1" applyBorder="1" applyAlignment="1">
      <alignment horizontal="center" vertical="center"/>
    </xf>
    <xf numFmtId="0" fontId="14" fillId="8" borderId="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5" borderId="6" xfId="0" applyFont="1" applyFill="1" applyBorder="1" applyAlignment="1">
      <alignment horizontal="center" vertical="center"/>
    </xf>
    <xf numFmtId="0" fontId="10" fillId="5" borderId="6" xfId="0" applyFont="1" applyFill="1" applyBorder="1" applyAlignment="1">
      <alignment horizontal="center" vertical="center" wrapText="1"/>
    </xf>
    <xf numFmtId="0" fontId="12" fillId="4" borderId="6" xfId="0" applyFont="1" applyFill="1" applyBorder="1" applyAlignment="1">
      <alignment horizontal="center" vertical="center"/>
    </xf>
    <xf numFmtId="0" fontId="12" fillId="7" borderId="6" xfId="0" applyFont="1" applyFill="1" applyBorder="1" applyAlignment="1">
      <alignment horizontal="center" vertical="center" wrapText="1"/>
    </xf>
    <xf numFmtId="0" fontId="12" fillId="5" borderId="6" xfId="0" applyFont="1" applyFill="1" applyBorder="1" applyAlignment="1">
      <alignment horizontal="center" vertical="center" wrapText="1"/>
    </xf>
    <xf numFmtId="0" fontId="9" fillId="0" borderId="0" xfId="0" applyFont="1" applyAlignment="1">
      <alignment horizontal="center" vertical="center"/>
    </xf>
    <xf numFmtId="0" fontId="10" fillId="0" borderId="6" xfId="0" applyFont="1" applyBorder="1"/>
    <xf numFmtId="16" fontId="9" fillId="0" borderId="6" xfId="0" applyNumberFormat="1" applyFont="1" applyBorder="1" applyAlignment="1">
      <alignment horizontal="center"/>
    </xf>
    <xf numFmtId="0" fontId="9" fillId="0" borderId="6" xfId="0" applyFont="1" applyBorder="1" applyAlignment="1">
      <alignment horizontal="center"/>
    </xf>
    <xf numFmtId="0" fontId="10" fillId="5" borderId="6" xfId="0" applyFont="1" applyFill="1" applyBorder="1" applyAlignment="1">
      <alignment horizontal="center"/>
    </xf>
    <xf numFmtId="0" fontId="14" fillId="0" borderId="0" xfId="0" applyFont="1" applyAlignment="1">
      <alignment horizontal="center"/>
    </xf>
    <xf numFmtId="0" fontId="10" fillId="0" borderId="0" xfId="0" applyFont="1" applyAlignment="1">
      <alignment horizontal="center"/>
    </xf>
    <xf numFmtId="0" fontId="10" fillId="0" borderId="6" xfId="0" applyFont="1" applyBorder="1" applyAlignment="1">
      <alignment horizontal="center" vertical="center"/>
    </xf>
    <xf numFmtId="0" fontId="10" fillId="9" borderId="6" xfId="0" applyFont="1" applyFill="1" applyBorder="1" applyAlignment="1">
      <alignment vertical="center" wrapText="1"/>
    </xf>
    <xf numFmtId="1" fontId="10" fillId="9" borderId="6" xfId="0" applyNumberFormat="1" applyFont="1" applyFill="1" applyBorder="1" applyAlignment="1">
      <alignment horizontal="center" vertical="center"/>
    </xf>
    <xf numFmtId="0" fontId="11" fillId="0" borderId="0" xfId="0" applyFont="1"/>
    <xf numFmtId="0" fontId="4" fillId="0" borderId="0" xfId="0" applyFont="1"/>
    <xf numFmtId="0" fontId="16" fillId="0" borderId="0" xfId="0" applyFont="1"/>
    <xf numFmtId="0" fontId="12" fillId="2" borderId="6" xfId="0" applyFont="1" applyFill="1" applyBorder="1" applyAlignment="1">
      <alignment horizontal="center" vertical="center" wrapText="1"/>
    </xf>
    <xf numFmtId="43" fontId="11" fillId="0" borderId="0" xfId="3" applyFont="1"/>
    <xf numFmtId="0" fontId="12" fillId="9" borderId="7" xfId="0" applyFont="1" applyFill="1" applyBorder="1"/>
    <xf numFmtId="0" fontId="12" fillId="9" borderId="8" xfId="0" applyFont="1" applyFill="1" applyBorder="1"/>
    <xf numFmtId="0" fontId="12" fillId="9" borderId="8" xfId="0" applyFont="1" applyFill="1" applyBorder="1" applyProtection="1">
      <protection locked="0"/>
    </xf>
    <xf numFmtId="0" fontId="10" fillId="9" borderId="8" xfId="0" applyFont="1" applyFill="1" applyBorder="1"/>
    <xf numFmtId="0" fontId="19" fillId="9" borderId="8" xfId="0" applyFont="1" applyFill="1" applyBorder="1"/>
    <xf numFmtId="0" fontId="10" fillId="9" borderId="9" xfId="0" applyFont="1" applyFill="1" applyBorder="1"/>
    <xf numFmtId="0" fontId="19" fillId="0" borderId="8" xfId="0" applyFont="1" applyBorder="1"/>
    <xf numFmtId="0" fontId="12" fillId="9" borderId="9" xfId="0" applyFont="1" applyFill="1" applyBorder="1"/>
    <xf numFmtId="0" fontId="19" fillId="9" borderId="0" xfId="0" applyFont="1" applyFill="1"/>
    <xf numFmtId="0" fontId="19" fillId="0" borderId="0" xfId="0" applyFont="1"/>
    <xf numFmtId="0" fontId="4" fillId="9" borderId="10" xfId="0" applyFont="1" applyFill="1" applyBorder="1"/>
    <xf numFmtId="0" fontId="4" fillId="9" borderId="0" xfId="0" applyFont="1" applyFill="1"/>
    <xf numFmtId="0" fontId="4" fillId="9" borderId="0" xfId="0" applyFont="1" applyFill="1" applyProtection="1">
      <protection locked="0"/>
    </xf>
    <xf numFmtId="0" fontId="11" fillId="9" borderId="0" xfId="0" applyFont="1" applyFill="1"/>
    <xf numFmtId="0" fontId="9" fillId="9" borderId="11" xfId="0" applyFont="1" applyFill="1" applyBorder="1"/>
    <xf numFmtId="0" fontId="9" fillId="9" borderId="10" xfId="0" applyFont="1" applyFill="1" applyBorder="1"/>
    <xf numFmtId="0" fontId="4" fillId="9" borderId="11" xfId="0" applyFont="1" applyFill="1" applyBorder="1"/>
    <xf numFmtId="0" fontId="4" fillId="9" borderId="0" xfId="0" applyFont="1" applyFill="1" applyAlignment="1">
      <alignment horizontal="center" vertical="center"/>
    </xf>
    <xf numFmtId="0" fontId="9" fillId="9" borderId="0" xfId="0" applyFont="1" applyFill="1" applyAlignment="1">
      <alignment horizontal="center"/>
    </xf>
    <xf numFmtId="0" fontId="4" fillId="9" borderId="0" xfId="0" applyFont="1" applyFill="1" applyAlignment="1">
      <alignment vertical="center"/>
    </xf>
    <xf numFmtId="0" fontId="4" fillId="9" borderId="11" xfId="0" applyFont="1" applyFill="1" applyBorder="1" applyAlignment="1">
      <alignment vertical="center"/>
    </xf>
    <xf numFmtId="0" fontId="9" fillId="9" borderId="12" xfId="0" applyFont="1" applyFill="1" applyBorder="1"/>
    <xf numFmtId="0" fontId="4" fillId="9" borderId="13" xfId="0" applyFont="1" applyFill="1" applyBorder="1"/>
    <xf numFmtId="0" fontId="9" fillId="9" borderId="13" xfId="0" applyFont="1" applyFill="1" applyBorder="1"/>
    <xf numFmtId="0" fontId="4" fillId="9" borderId="13" xfId="0" applyFont="1" applyFill="1" applyBorder="1" applyAlignment="1">
      <alignment horizontal="center" vertical="center"/>
    </xf>
    <xf numFmtId="0" fontId="9" fillId="9" borderId="14" xfId="0" applyFont="1" applyFill="1" applyBorder="1"/>
    <xf numFmtId="0" fontId="9" fillId="0" borderId="13" xfId="0" applyFont="1" applyBorder="1"/>
    <xf numFmtId="0" fontId="4" fillId="9" borderId="13" xfId="0" applyFont="1" applyFill="1" applyBorder="1" applyAlignment="1">
      <alignment vertical="center" wrapText="1"/>
    </xf>
    <xf numFmtId="0" fontId="9" fillId="9" borderId="6" xfId="0" applyFont="1" applyFill="1" applyBorder="1" applyAlignment="1">
      <alignment vertical="center" wrapText="1"/>
    </xf>
    <xf numFmtId="0" fontId="9" fillId="9" borderId="6" xfId="0" applyFont="1" applyFill="1" applyBorder="1" applyAlignment="1">
      <alignment horizontal="center" vertical="center" wrapText="1"/>
    </xf>
    <xf numFmtId="0" fontId="12" fillId="6" borderId="6" xfId="0" applyFont="1" applyFill="1" applyBorder="1" applyAlignment="1">
      <alignment horizontal="center" vertical="center"/>
    </xf>
    <xf numFmtId="0" fontId="20" fillId="0" borderId="6" xfId="0" applyFont="1" applyBorder="1" applyAlignment="1">
      <alignment horizontal="center"/>
    </xf>
    <xf numFmtId="0" fontId="20" fillId="0" borderId="6" xfId="0" applyFont="1" applyBorder="1" applyAlignment="1">
      <alignment horizontal="center" vertical="center"/>
    </xf>
    <xf numFmtId="0" fontId="4" fillId="9" borderId="6" xfId="0" applyFont="1" applyFill="1" applyBorder="1" applyAlignment="1">
      <alignment vertical="center" wrapText="1"/>
    </xf>
    <xf numFmtId="0" fontId="9" fillId="9" borderId="6" xfId="0" applyFont="1" applyFill="1" applyBorder="1" applyAlignment="1">
      <alignment horizontal="left" vertical="center" wrapText="1"/>
    </xf>
    <xf numFmtId="0" fontId="21" fillId="0" borderId="5" xfId="0" applyFont="1" applyBorder="1" applyAlignment="1">
      <alignment horizontal="center" vertical="center" wrapText="1"/>
    </xf>
    <xf numFmtId="0" fontId="21" fillId="0" borderId="5" xfId="0" applyFont="1" applyBorder="1" applyAlignment="1">
      <alignment vertical="center" wrapText="1"/>
    </xf>
    <xf numFmtId="0" fontId="21" fillId="0" borderId="5" xfId="0" applyFont="1" applyBorder="1" applyAlignment="1">
      <alignment horizontal="left" vertical="center" wrapText="1"/>
    </xf>
    <xf numFmtId="0" fontId="21" fillId="0" borderId="6" xfId="0" applyFont="1" applyBorder="1" applyAlignment="1">
      <alignment horizontal="center" vertical="center" wrapText="1"/>
    </xf>
    <xf numFmtId="0" fontId="21" fillId="0" borderId="6" xfId="0" applyFont="1" applyBorder="1" applyAlignment="1">
      <alignment vertical="center" wrapText="1"/>
    </xf>
    <xf numFmtId="0" fontId="21" fillId="0" borderId="6" xfId="0" applyFont="1" applyBorder="1"/>
    <xf numFmtId="0" fontId="21" fillId="5" borderId="6" xfId="0" applyFont="1" applyFill="1" applyBorder="1" applyAlignment="1">
      <alignment horizontal="center" vertical="center" wrapText="1"/>
    </xf>
    <xf numFmtId="0" fontId="22" fillId="5" borderId="6" xfId="0" applyFont="1" applyFill="1" applyBorder="1" applyAlignment="1">
      <alignment horizontal="center" vertical="center" wrapText="1"/>
    </xf>
    <xf numFmtId="0" fontId="21" fillId="0" borderId="24" xfId="0" applyFont="1" applyBorder="1" applyAlignment="1">
      <alignment horizontal="center" vertical="center" wrapText="1"/>
    </xf>
    <xf numFmtId="0" fontId="21" fillId="0" borderId="24" xfId="0" applyFont="1" applyBorder="1" applyAlignment="1">
      <alignment vertical="center" wrapText="1"/>
    </xf>
    <xf numFmtId="0" fontId="4" fillId="9" borderId="1" xfId="0" applyFont="1" applyFill="1" applyBorder="1" applyAlignment="1">
      <alignment vertical="center" wrapText="1"/>
    </xf>
    <xf numFmtId="0" fontId="0" fillId="8" borderId="0" xfId="0" applyFill="1"/>
    <xf numFmtId="0" fontId="4" fillId="9" borderId="6" xfId="0" applyFont="1" applyFill="1" applyBorder="1" applyAlignment="1">
      <alignment horizontal="center" vertical="center" wrapText="1"/>
    </xf>
    <xf numFmtId="0" fontId="3" fillId="0" borderId="0" xfId="0" applyFont="1" applyAlignment="1">
      <alignment horizontal="center" wrapText="1"/>
    </xf>
    <xf numFmtId="0" fontId="0" fillId="8" borderId="0" xfId="0" applyFill="1" applyAlignment="1">
      <alignment horizontal="center"/>
    </xf>
    <xf numFmtId="0" fontId="0" fillId="4" borderId="0" xfId="0" applyFill="1" applyAlignment="1" applyProtection="1">
      <alignment vertical="center"/>
      <protection locked="0"/>
    </xf>
    <xf numFmtId="0" fontId="0" fillId="4" borderId="0" xfId="0" applyFill="1" applyAlignment="1" applyProtection="1">
      <alignment horizontal="center" vertical="center"/>
      <protection locked="0"/>
    </xf>
    <xf numFmtId="0" fontId="0" fillId="5" borderId="0" xfId="0" applyFill="1" applyAlignment="1" applyProtection="1">
      <alignment vertical="center"/>
      <protection locked="0"/>
    </xf>
    <xf numFmtId="0" fontId="0" fillId="5" borderId="0" xfId="0" applyFill="1" applyAlignment="1" applyProtection="1">
      <alignment horizontal="center" vertical="center"/>
      <protection locked="0"/>
    </xf>
    <xf numFmtId="0" fontId="0" fillId="11" borderId="0" xfId="0" applyFill="1" applyAlignment="1" applyProtection="1">
      <alignment vertical="center"/>
      <protection locked="0"/>
    </xf>
    <xf numFmtId="0" fontId="0" fillId="11" borderId="0" xfId="0" applyFill="1" applyAlignment="1" applyProtection="1">
      <alignment horizontal="center" vertical="center"/>
      <protection locked="0"/>
    </xf>
    <xf numFmtId="0" fontId="0" fillId="7" borderId="0" xfId="0" applyFill="1" applyAlignment="1" applyProtection="1">
      <alignment vertical="center"/>
      <protection locked="0"/>
    </xf>
    <xf numFmtId="0" fontId="0" fillId="7" borderId="0" xfId="0" applyFill="1" applyAlignment="1" applyProtection="1">
      <alignment horizontal="center" vertical="center"/>
      <protection locked="0"/>
    </xf>
    <xf numFmtId="0" fontId="0" fillId="0" borderId="0" xfId="0" applyAlignment="1">
      <alignment horizontal="left" vertical="center"/>
    </xf>
    <xf numFmtId="0" fontId="9" fillId="0" borderId="6" xfId="0" applyFont="1" applyBorder="1" applyAlignment="1">
      <alignment horizontal="center" vertical="center" wrapText="1"/>
    </xf>
    <xf numFmtId="0" fontId="9" fillId="0" borderId="0" xfId="0" applyFont="1" applyAlignment="1">
      <alignment horizontal="left"/>
    </xf>
    <xf numFmtId="0" fontId="9" fillId="9" borderId="1" xfId="0" applyFont="1" applyFill="1" applyBorder="1" applyAlignment="1">
      <alignment horizontal="center" vertical="center" wrapText="1"/>
    </xf>
    <xf numFmtId="0" fontId="9" fillId="0" borderId="1" xfId="0" applyFont="1" applyBorder="1" applyAlignment="1">
      <alignment horizontal="center" vertical="center"/>
    </xf>
    <xf numFmtId="0" fontId="9" fillId="9" borderId="1" xfId="0" applyFont="1" applyFill="1" applyBorder="1" applyAlignment="1">
      <alignment horizontal="left" vertical="center" wrapText="1"/>
    </xf>
    <xf numFmtId="0" fontId="9" fillId="0" borderId="0" xfId="0" applyFont="1" applyAlignment="1">
      <alignment horizontal="center"/>
    </xf>
    <xf numFmtId="0" fontId="0" fillId="0" borderId="0" xfId="0" applyAlignment="1">
      <alignment horizontal="center" vertical="center"/>
    </xf>
    <xf numFmtId="0" fontId="3" fillId="12" borderId="6" xfId="0" applyFont="1" applyFill="1" applyBorder="1" applyAlignment="1">
      <alignment vertical="center"/>
    </xf>
    <xf numFmtId="0" fontId="0" fillId="12" borderId="6" xfId="0" applyFill="1" applyBorder="1" applyAlignment="1">
      <alignment horizontal="center" vertical="center"/>
    </xf>
    <xf numFmtId="0" fontId="3" fillId="12" borderId="6" xfId="0" applyFont="1" applyFill="1" applyBorder="1"/>
    <xf numFmtId="0" fontId="0" fillId="12" borderId="6" xfId="0" applyFill="1" applyBorder="1"/>
    <xf numFmtId="0" fontId="3" fillId="13" borderId="6" xfId="0" applyFont="1" applyFill="1" applyBorder="1"/>
    <xf numFmtId="0" fontId="0" fillId="13" borderId="6" xfId="0" applyFill="1" applyBorder="1" applyAlignment="1">
      <alignment horizontal="center" vertical="center"/>
    </xf>
    <xf numFmtId="0" fontId="0" fillId="13" borderId="6" xfId="0" applyFill="1" applyBorder="1" applyAlignment="1">
      <alignment wrapText="1"/>
    </xf>
    <xf numFmtId="0" fontId="0" fillId="13" borderId="6" xfId="0" applyFill="1" applyBorder="1"/>
    <xf numFmtId="0" fontId="10" fillId="14" borderId="1" xfId="0" applyFont="1" applyFill="1" applyBorder="1" applyAlignment="1">
      <alignment horizontal="center" vertical="center" wrapText="1"/>
    </xf>
    <xf numFmtId="0" fontId="10" fillId="14" borderId="4" xfId="0" applyFont="1" applyFill="1" applyBorder="1" applyAlignment="1">
      <alignment horizontal="center" vertical="center" wrapText="1"/>
    </xf>
    <xf numFmtId="0" fontId="10" fillId="13" borderId="1"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10" fillId="13" borderId="6" xfId="0" applyFont="1" applyFill="1" applyBorder="1" applyAlignment="1">
      <alignment horizontal="center" vertical="center" wrapText="1"/>
    </xf>
    <xf numFmtId="0" fontId="9" fillId="9" borderId="5" xfId="0" applyFont="1" applyFill="1" applyBorder="1" applyAlignment="1">
      <alignment horizontal="left" vertical="center" wrapText="1"/>
    </xf>
    <xf numFmtId="0" fontId="9" fillId="9" borderId="6" xfId="0" applyFont="1" applyFill="1" applyBorder="1" applyAlignment="1">
      <alignment horizontal="center" vertical="center"/>
    </xf>
    <xf numFmtId="0" fontId="4" fillId="9" borderId="6" xfId="0" applyFont="1" applyFill="1" applyBorder="1" applyAlignment="1">
      <alignment horizontal="left" vertical="center" wrapText="1"/>
    </xf>
    <xf numFmtId="0" fontId="9" fillId="9" borderId="0" xfId="0" applyFont="1" applyFill="1" applyAlignment="1">
      <alignment horizontal="left" vertical="center"/>
    </xf>
    <xf numFmtId="0" fontId="9" fillId="9" borderId="1" xfId="0" applyFont="1" applyFill="1" applyBorder="1" applyAlignment="1">
      <alignment horizontal="center" vertical="center"/>
    </xf>
    <xf numFmtId="0" fontId="4" fillId="9" borderId="1" xfId="0" applyFont="1" applyFill="1" applyBorder="1" applyAlignment="1">
      <alignment horizontal="left" vertical="center" wrapText="1"/>
    </xf>
    <xf numFmtId="0" fontId="4" fillId="0" borderId="6" xfId="0" applyFont="1" applyBorder="1" applyAlignment="1">
      <alignment horizontal="center" vertical="center"/>
    </xf>
    <xf numFmtId="0" fontId="12" fillId="9" borderId="1" xfId="0" applyFont="1" applyFill="1" applyBorder="1" applyAlignment="1">
      <alignment horizontal="center" vertical="center"/>
    </xf>
    <xf numFmtId="0" fontId="14" fillId="6" borderId="1" xfId="0" applyFont="1" applyFill="1" applyBorder="1" applyAlignment="1">
      <alignment horizontal="center" vertical="center"/>
    </xf>
    <xf numFmtId="0" fontId="10" fillId="6" borderId="1" xfId="0" applyFont="1" applyFill="1" applyBorder="1" applyAlignment="1">
      <alignment horizontal="center" vertical="center"/>
    </xf>
    <xf numFmtId="0" fontId="14" fillId="9" borderId="1" xfId="0" applyFont="1" applyFill="1" applyBorder="1" applyAlignment="1">
      <alignment horizontal="center" vertical="center"/>
    </xf>
    <xf numFmtId="1" fontId="9" fillId="9" borderId="18" xfId="0" applyNumberFormat="1" applyFont="1" applyFill="1" applyBorder="1" applyAlignment="1">
      <alignment vertical="center" wrapText="1"/>
    </xf>
    <xf numFmtId="0" fontId="9" fillId="0" borderId="1" xfId="0" applyFont="1" applyBorder="1" applyAlignment="1">
      <alignment vertical="center" wrapText="1"/>
    </xf>
    <xf numFmtId="0" fontId="9" fillId="9" borderId="18" xfId="0" applyFont="1" applyFill="1" applyBorder="1" applyAlignment="1">
      <alignment horizontal="left" vertical="center" wrapText="1"/>
    </xf>
    <xf numFmtId="0" fontId="0" fillId="0" borderId="6" xfId="0" applyBorder="1" applyAlignment="1">
      <alignment vertical="center" wrapText="1"/>
    </xf>
    <xf numFmtId="0" fontId="9" fillId="0" borderId="5" xfId="0" applyFont="1" applyBorder="1" applyAlignment="1">
      <alignment horizontal="center" vertical="center"/>
    </xf>
    <xf numFmtId="0" fontId="4" fillId="0" borderId="18" xfId="0" applyFont="1" applyBorder="1" applyAlignment="1">
      <alignment horizontal="left" vertical="center" wrapText="1"/>
    </xf>
    <xf numFmtId="0" fontId="4" fillId="9" borderId="6" xfId="0" applyFont="1" applyFill="1" applyBorder="1" applyAlignment="1">
      <alignment horizontal="center" vertical="center"/>
    </xf>
    <xf numFmtId="0" fontId="12" fillId="0" borderId="6" xfId="0" applyFont="1" applyBorder="1" applyAlignment="1">
      <alignment horizontal="center" vertical="center" wrapText="1"/>
    </xf>
    <xf numFmtId="0" fontId="12" fillId="9" borderId="6" xfId="0" applyFont="1" applyFill="1" applyBorder="1" applyAlignment="1">
      <alignment horizontal="center" vertical="center" wrapText="1"/>
    </xf>
    <xf numFmtId="0" fontId="4" fillId="0" borderId="6" xfId="0" applyFont="1" applyBorder="1" applyAlignment="1">
      <alignment horizontal="left" vertical="center" wrapText="1"/>
    </xf>
    <xf numFmtId="0" fontId="30" fillId="9" borderId="6" xfId="0" applyFont="1" applyFill="1" applyBorder="1" applyAlignment="1">
      <alignment horizontal="center" vertical="center" wrapText="1"/>
    </xf>
    <xf numFmtId="0" fontId="4" fillId="0" borderId="6" xfId="0" applyFont="1" applyBorder="1" applyAlignment="1">
      <alignment vertical="center" wrapText="1"/>
    </xf>
    <xf numFmtId="0" fontId="9" fillId="0" borderId="6" xfId="0" applyFont="1" applyBorder="1" applyAlignment="1">
      <alignment horizontal="left"/>
    </xf>
    <xf numFmtId="0" fontId="9" fillId="0" borderId="1" xfId="0" applyFont="1" applyBorder="1" applyAlignment="1">
      <alignment horizontal="left"/>
    </xf>
    <xf numFmtId="0" fontId="9" fillId="0" borderId="5" xfId="0" applyFont="1" applyBorder="1" applyAlignment="1">
      <alignment horizontal="left"/>
    </xf>
    <xf numFmtId="0" fontId="14" fillId="8" borderId="6" xfId="0" applyFont="1" applyFill="1" applyBorder="1" applyAlignment="1">
      <alignment horizontal="center"/>
    </xf>
    <xf numFmtId="0" fontId="21" fillId="0" borderId="27" xfId="0" applyFont="1" applyBorder="1" applyAlignment="1" applyProtection="1">
      <alignment horizontal="left" vertical="center" wrapText="1"/>
      <protection locked="0"/>
    </xf>
    <xf numFmtId="0" fontId="21" fillId="0" borderId="6" xfId="0" applyFont="1" applyBorder="1" applyAlignment="1" applyProtection="1">
      <alignment horizontal="left" vertical="center" wrapText="1"/>
      <protection locked="0"/>
    </xf>
    <xf numFmtId="0" fontId="21" fillId="0" borderId="6" xfId="0" applyFont="1" applyBorder="1" applyAlignment="1">
      <alignment horizontal="left" vertical="center" wrapText="1"/>
    </xf>
    <xf numFmtId="0" fontId="21" fillId="0" borderId="6" xfId="0" applyFont="1" applyBorder="1" applyAlignment="1">
      <alignment horizontal="left" vertical="center"/>
    </xf>
    <xf numFmtId="0" fontId="12" fillId="2" borderId="35"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33" xfId="0" applyFont="1" applyFill="1" applyBorder="1" applyAlignment="1">
      <alignment horizontal="center" vertical="center"/>
    </xf>
    <xf numFmtId="0" fontId="4" fillId="0" borderId="32" xfId="0" applyFont="1" applyBorder="1" applyAlignment="1" applyProtection="1">
      <alignment horizontal="left" vertical="center" wrapText="1"/>
      <protection locked="0"/>
    </xf>
    <xf numFmtId="0" fontId="4" fillId="0" borderId="5" xfId="0" applyFont="1" applyBorder="1" applyAlignment="1" applyProtection="1">
      <alignment horizontal="left" vertical="center" wrapText="1"/>
      <protection locked="0"/>
    </xf>
    <xf numFmtId="0" fontId="4" fillId="0" borderId="31"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24"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12" fillId="2" borderId="26" xfId="0" applyFont="1" applyFill="1" applyBorder="1" applyAlignment="1">
      <alignment horizontal="center" vertical="center"/>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3" xfId="0" applyFont="1" applyBorder="1" applyAlignment="1">
      <alignment horizontal="left" vertical="center" wrapText="1"/>
    </xf>
    <xf numFmtId="0" fontId="21" fillId="0" borderId="6" xfId="0" applyFont="1" applyBorder="1" applyAlignment="1" applyProtection="1">
      <alignment horizontal="left" vertical="center"/>
      <protection locked="0"/>
    </xf>
    <xf numFmtId="0" fontId="21" fillId="0" borderId="37" xfId="0" applyFont="1" applyBorder="1" applyAlignment="1" applyProtection="1">
      <alignment horizontal="left" vertical="center" wrapText="1"/>
      <protection locked="0"/>
    </xf>
    <xf numFmtId="0" fontId="21" fillId="0" borderId="4" xfId="0" applyFont="1" applyBorder="1" applyAlignment="1" applyProtection="1">
      <alignment horizontal="left" vertical="center" wrapText="1"/>
      <protection locked="0"/>
    </xf>
    <xf numFmtId="0" fontId="4" fillId="0" borderId="28" xfId="0" applyFont="1" applyBorder="1" applyAlignment="1">
      <alignment horizontal="center" vertical="center" wrapTex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12" fillId="0" borderId="23" xfId="0" applyFont="1" applyBorder="1" applyAlignment="1" applyProtection="1">
      <alignment horizontal="center" vertical="center"/>
      <protection locked="0"/>
    </xf>
    <xf numFmtId="0" fontId="12" fillId="0" borderId="19"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30"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25" xfId="0" applyFont="1" applyBorder="1" applyAlignment="1" applyProtection="1">
      <alignment horizontal="center" vertical="center"/>
      <protection locked="0"/>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9" borderId="15" xfId="0" applyFont="1" applyFill="1" applyBorder="1" applyAlignment="1" applyProtection="1">
      <alignment horizontal="left" vertical="center" wrapText="1"/>
      <protection locked="0"/>
    </xf>
    <xf numFmtId="0" fontId="4" fillId="9" borderId="16" xfId="0" applyFont="1" applyFill="1" applyBorder="1" applyAlignment="1" applyProtection="1">
      <alignment horizontal="left" vertical="center" wrapText="1"/>
      <protection locked="0"/>
    </xf>
    <xf numFmtId="0" fontId="4" fillId="9" borderId="17" xfId="0" applyFont="1" applyFill="1" applyBorder="1" applyAlignment="1" applyProtection="1">
      <alignment horizontal="left" vertical="center" wrapText="1"/>
      <protection locked="0"/>
    </xf>
    <xf numFmtId="0" fontId="12" fillId="2" borderId="15" xfId="0" applyFont="1" applyFill="1" applyBorder="1" applyAlignment="1">
      <alignment horizontal="center" vertical="center"/>
    </xf>
    <xf numFmtId="0" fontId="12" fillId="2" borderId="16" xfId="0" applyFont="1" applyFill="1" applyBorder="1" applyAlignment="1">
      <alignment horizontal="center" vertical="center"/>
    </xf>
    <xf numFmtId="0" fontId="9" fillId="0" borderId="36" xfId="0" applyFont="1" applyBorder="1" applyAlignment="1">
      <alignment vertical="center"/>
    </xf>
    <xf numFmtId="0" fontId="9" fillId="0" borderId="19" xfId="0" applyFont="1" applyBorder="1" applyAlignment="1">
      <alignment vertical="center"/>
    </xf>
    <xf numFmtId="0" fontId="9" fillId="0" borderId="22" xfId="0" applyFont="1" applyBorder="1" applyAlignment="1">
      <alignment vertical="center"/>
    </xf>
    <xf numFmtId="0" fontId="9" fillId="0" borderId="28" xfId="0" applyFont="1" applyBorder="1" applyAlignment="1">
      <alignment vertical="center"/>
    </xf>
    <xf numFmtId="0" fontId="9" fillId="0" borderId="24" xfId="0" applyFont="1" applyBorder="1" applyAlignment="1">
      <alignment vertical="center"/>
    </xf>
    <xf numFmtId="0" fontId="9" fillId="0" borderId="29" xfId="0" applyFont="1" applyBorder="1" applyAlignment="1">
      <alignment vertical="center"/>
    </xf>
    <xf numFmtId="0" fontId="12" fillId="0" borderId="36" xfId="0" applyFont="1" applyBorder="1" applyAlignment="1">
      <alignment horizontal="left"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21" fillId="0" borderId="39" xfId="0" applyFont="1" applyBorder="1" applyAlignment="1">
      <alignment horizontal="left" vertical="center" wrapText="1"/>
    </xf>
    <xf numFmtId="0" fontId="21" fillId="0" borderId="32" xfId="0" applyFont="1" applyBorder="1" applyAlignment="1" applyProtection="1">
      <alignment horizontal="left" vertical="center" wrapText="1"/>
      <protection locked="0"/>
    </xf>
    <xf numFmtId="0" fontId="21" fillId="0" borderId="5" xfId="0" applyFont="1" applyBorder="1" applyAlignment="1" applyProtection="1">
      <alignment horizontal="left" vertical="center"/>
      <protection locked="0"/>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9" xfId="0" applyFont="1" applyFill="1" applyBorder="1" applyAlignment="1">
      <alignment horizontal="center" vertical="center"/>
    </xf>
    <xf numFmtId="0" fontId="12" fillId="2" borderId="6" xfId="0" applyFont="1" applyFill="1" applyBorder="1" applyAlignment="1">
      <alignment horizontal="center" vertical="center"/>
    </xf>
    <xf numFmtId="0" fontId="12" fillId="0" borderId="28" xfId="0" applyFont="1" applyBorder="1" applyAlignment="1">
      <alignment horizontal="left" vertical="center" wrapText="1"/>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2" fillId="9" borderId="36" xfId="0" applyFont="1" applyFill="1" applyBorder="1" applyAlignment="1">
      <alignment horizontal="center" vertical="center"/>
    </xf>
    <xf numFmtId="0" fontId="12" fillId="9" borderId="19" xfId="0" applyFont="1" applyFill="1" applyBorder="1" applyAlignment="1">
      <alignment horizontal="center" vertical="center"/>
    </xf>
    <xf numFmtId="0" fontId="12" fillId="9" borderId="20" xfId="0" applyFont="1" applyFill="1" applyBorder="1" applyAlignment="1">
      <alignment horizontal="center" vertical="center"/>
    </xf>
    <xf numFmtId="0" fontId="23" fillId="0" borderId="5" xfId="0" applyFont="1" applyBorder="1" applyAlignment="1">
      <alignment horizontal="left" vertical="center" wrapText="1"/>
    </xf>
    <xf numFmtId="0" fontId="21" fillId="0" borderId="5" xfId="0" applyFont="1" applyBorder="1" applyAlignment="1">
      <alignment horizontal="left" vertical="center"/>
    </xf>
    <xf numFmtId="0" fontId="12" fillId="2" borderId="20" xfId="0" applyFont="1" applyFill="1" applyBorder="1" applyAlignment="1">
      <alignment horizontal="center" vertical="center"/>
    </xf>
    <xf numFmtId="0" fontId="12" fillId="2" borderId="21" xfId="0" applyFont="1" applyFill="1" applyBorder="1" applyAlignment="1">
      <alignment horizontal="center" vertical="center"/>
    </xf>
    <xf numFmtId="0" fontId="21" fillId="0" borderId="28" xfId="0" applyFont="1" applyBorder="1" applyAlignment="1" applyProtection="1">
      <alignment horizontal="left" vertical="center" wrapText="1"/>
      <protection locked="0"/>
    </xf>
    <xf numFmtId="0" fontId="21" fillId="0" borderId="24" xfId="0" applyFont="1" applyBorder="1" applyAlignment="1" applyProtection="1">
      <alignment horizontal="left" vertical="center" wrapText="1"/>
      <protection locked="0"/>
    </xf>
    <xf numFmtId="0" fontId="21" fillId="0" borderId="24" xfId="0" applyFont="1" applyBorder="1" applyAlignment="1">
      <alignment horizontal="left" vertical="center" wrapText="1"/>
    </xf>
    <xf numFmtId="0" fontId="21" fillId="9" borderId="24" xfId="0" applyFont="1" applyFill="1" applyBorder="1" applyAlignment="1">
      <alignment horizontal="left" vertical="center" wrapText="1"/>
    </xf>
    <xf numFmtId="0" fontId="21" fillId="9" borderId="6" xfId="0" applyFont="1" applyFill="1" applyBorder="1" applyAlignment="1">
      <alignment horizontal="left" vertical="center" wrapText="1"/>
    </xf>
    <xf numFmtId="0" fontId="24" fillId="0" borderId="5" xfId="0" applyFont="1" applyBorder="1" applyAlignment="1">
      <alignment horizontal="left" vertical="center" wrapText="1"/>
    </xf>
    <xf numFmtId="0" fontId="21" fillId="0" borderId="5" xfId="0" applyFont="1" applyBorder="1" applyAlignment="1">
      <alignment horizontal="left" vertical="center" wrapText="1"/>
    </xf>
    <xf numFmtId="0" fontId="12" fillId="2" borderId="36" xfId="0" applyFont="1" applyFill="1" applyBorder="1" applyAlignment="1">
      <alignment horizontal="center" vertical="center"/>
    </xf>
    <xf numFmtId="0" fontId="12" fillId="2" borderId="27" xfId="0" applyFont="1" applyFill="1" applyBorder="1" applyAlignment="1">
      <alignment horizontal="center" vertical="center"/>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21" fillId="0" borderId="29" xfId="0" applyFont="1" applyBorder="1" applyAlignment="1">
      <alignment horizontal="left" vertical="center" wrapText="1"/>
    </xf>
    <xf numFmtId="0" fontId="21" fillId="0" borderId="30" xfId="0" applyFont="1" applyBorder="1" applyAlignment="1">
      <alignment horizontal="left" vertical="center" wrapText="1"/>
    </xf>
    <xf numFmtId="0" fontId="21" fillId="0" borderId="38" xfId="0" applyFont="1" applyBorder="1" applyAlignment="1">
      <alignment horizontal="left" vertical="center" wrapText="1"/>
    </xf>
    <xf numFmtId="0" fontId="10" fillId="8" borderId="6" xfId="0" applyFont="1" applyFill="1" applyBorder="1" applyAlignment="1">
      <alignment horizontal="center" vertical="center"/>
    </xf>
    <xf numFmtId="0" fontId="10" fillId="7" borderId="2"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4" xfId="0" applyFont="1" applyFill="1" applyBorder="1" applyAlignment="1">
      <alignment horizontal="center" vertical="center"/>
    </xf>
    <xf numFmtId="0" fontId="10" fillId="3" borderId="1" xfId="0" applyFont="1" applyFill="1" applyBorder="1" applyAlignment="1">
      <alignment horizontal="center" vertical="center"/>
    </xf>
    <xf numFmtId="0" fontId="10" fillId="3" borderId="18" xfId="0" applyFont="1" applyFill="1" applyBorder="1" applyAlignment="1">
      <alignment horizontal="center" vertical="center"/>
    </xf>
    <xf numFmtId="0" fontId="10" fillId="3" borderId="5" xfId="0" applyFont="1" applyFill="1" applyBorder="1" applyAlignment="1">
      <alignment horizontal="center" vertical="center"/>
    </xf>
    <xf numFmtId="0" fontId="10" fillId="7" borderId="1" xfId="0" applyFont="1" applyFill="1" applyBorder="1" applyAlignment="1">
      <alignment horizontal="center" vertical="center"/>
    </xf>
    <xf numFmtId="0" fontId="10" fillId="7" borderId="18"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18"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8" xfId="0" applyFont="1" applyFill="1" applyBorder="1" applyAlignment="1">
      <alignment horizontal="center" vertical="center"/>
    </xf>
    <xf numFmtId="0" fontId="14" fillId="8" borderId="1" xfId="0" applyFont="1" applyFill="1" applyBorder="1" applyAlignment="1">
      <alignment horizontal="center" vertical="center"/>
    </xf>
    <xf numFmtId="0" fontId="14" fillId="8" borderId="18" xfId="0" applyFont="1" applyFill="1" applyBorder="1" applyAlignment="1">
      <alignment horizontal="center" vertical="center"/>
    </xf>
    <xf numFmtId="0" fontId="10" fillId="3" borderId="6" xfId="0" applyFont="1" applyFill="1" applyBorder="1" applyAlignment="1">
      <alignment horizontal="center" vertical="center"/>
    </xf>
    <xf numFmtId="0" fontId="10" fillId="7" borderId="6" xfId="0" applyFont="1" applyFill="1" applyBorder="1" applyAlignment="1">
      <alignment horizontal="center" vertical="center"/>
    </xf>
    <xf numFmtId="0" fontId="10" fillId="5" borderId="6" xfId="0" applyFont="1" applyFill="1" applyBorder="1" applyAlignment="1">
      <alignment horizontal="center" vertical="center"/>
    </xf>
    <xf numFmtId="0" fontId="10" fillId="4" borderId="6" xfId="0" applyFont="1" applyFill="1" applyBorder="1" applyAlignment="1">
      <alignment horizontal="center" vertical="center"/>
    </xf>
    <xf numFmtId="0" fontId="10" fillId="6" borderId="6" xfId="0" applyFont="1" applyFill="1" applyBorder="1" applyAlignment="1">
      <alignment horizontal="center" vertical="center"/>
    </xf>
    <xf numFmtId="0" fontId="10" fillId="6" borderId="1" xfId="0" applyFont="1" applyFill="1" applyBorder="1" applyAlignment="1">
      <alignment horizontal="center" vertical="center"/>
    </xf>
    <xf numFmtId="0" fontId="12" fillId="9" borderId="6" xfId="0" applyFont="1" applyFill="1" applyBorder="1" applyAlignment="1">
      <alignment horizontal="center" vertical="center"/>
    </xf>
    <xf numFmtId="0" fontId="10" fillId="9" borderId="6" xfId="0" applyFont="1" applyFill="1" applyBorder="1" applyAlignment="1">
      <alignment horizontal="center" vertical="center"/>
    </xf>
    <xf numFmtId="0" fontId="9" fillId="0" borderId="6" xfId="0" applyFont="1" applyBorder="1" applyAlignment="1">
      <alignment horizontal="center" vertical="center"/>
    </xf>
    <xf numFmtId="1" fontId="9" fillId="0" borderId="6" xfId="0" applyNumberFormat="1" applyFont="1" applyBorder="1" applyAlignment="1">
      <alignment horizontal="center" vertical="center"/>
    </xf>
    <xf numFmtId="0" fontId="9" fillId="0" borderId="6" xfId="0" applyFont="1" applyBorder="1" applyAlignment="1">
      <alignment horizontal="center" vertical="center" wrapText="1"/>
    </xf>
    <xf numFmtId="0" fontId="9" fillId="9" borderId="6"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9" fillId="9" borderId="18" xfId="0" applyFont="1" applyFill="1" applyBorder="1" applyAlignment="1">
      <alignment horizontal="center" vertical="center" wrapText="1"/>
    </xf>
    <xf numFmtId="1" fontId="9" fillId="9" borderId="6" xfId="0" applyNumberFormat="1" applyFont="1" applyFill="1" applyBorder="1" applyAlignment="1">
      <alignment horizontal="center" vertical="center" wrapText="1"/>
    </xf>
    <xf numFmtId="1" fontId="9" fillId="9" borderId="1" xfId="0" applyNumberFormat="1" applyFont="1" applyFill="1" applyBorder="1" applyAlignment="1">
      <alignment horizontal="center" vertical="center" wrapText="1"/>
    </xf>
    <xf numFmtId="0" fontId="9"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4" fillId="9" borderId="1" xfId="0" applyFont="1" applyFill="1" applyBorder="1" applyAlignment="1">
      <alignment vertical="center" wrapText="1"/>
    </xf>
    <xf numFmtId="0" fontId="4" fillId="9" borderId="5" xfId="0" applyFont="1" applyFill="1" applyBorder="1" applyAlignment="1">
      <alignment vertical="center" wrapText="1"/>
    </xf>
    <xf numFmtId="0" fontId="4" fillId="9" borderId="18" xfId="0" applyFont="1" applyFill="1" applyBorder="1" applyAlignment="1">
      <alignment vertical="center" wrapText="1"/>
    </xf>
    <xf numFmtId="0" fontId="4" fillId="9" borderId="1" xfId="0" applyFont="1" applyFill="1" applyBorder="1" applyAlignment="1">
      <alignment horizontal="left" vertical="center" wrapText="1"/>
    </xf>
    <xf numFmtId="0" fontId="4" fillId="9" borderId="18" xfId="0" applyFont="1" applyFill="1" applyBorder="1" applyAlignment="1">
      <alignment horizontal="left" vertical="center" wrapText="1"/>
    </xf>
    <xf numFmtId="0" fontId="4" fillId="9" borderId="5" xfId="0" applyFont="1" applyFill="1" applyBorder="1" applyAlignment="1">
      <alignment horizontal="left" vertical="center" wrapText="1"/>
    </xf>
    <xf numFmtId="0" fontId="12" fillId="6" borderId="6" xfId="0" applyFont="1" applyFill="1" applyBorder="1" applyAlignment="1">
      <alignment horizontal="center" vertical="center"/>
    </xf>
    <xf numFmtId="0" fontId="12" fillId="6" borderId="1" xfId="0" applyFont="1" applyFill="1" applyBorder="1" applyAlignment="1">
      <alignment horizontal="center" vertical="center"/>
    </xf>
    <xf numFmtId="0" fontId="9" fillId="9" borderId="6" xfId="0" applyFont="1" applyFill="1" applyBorder="1" applyAlignment="1">
      <alignment horizontal="left" vertical="center" wrapText="1"/>
    </xf>
    <xf numFmtId="0" fontId="10" fillId="0" borderId="6" xfId="0" applyFont="1" applyBorder="1" applyAlignment="1">
      <alignment horizontal="center" vertical="center" wrapText="1"/>
    </xf>
    <xf numFmtId="0" fontId="9" fillId="0" borderId="6" xfId="0" applyFont="1" applyBorder="1" applyAlignment="1">
      <alignment horizontal="left" vertical="center" wrapText="1"/>
    </xf>
    <xf numFmtId="0" fontId="9" fillId="9" borderId="1" xfId="0" applyFont="1" applyFill="1" applyBorder="1" applyAlignment="1">
      <alignment horizontal="left" vertical="center" wrapText="1"/>
    </xf>
    <xf numFmtId="0" fontId="9" fillId="9" borderId="5" xfId="0" applyFont="1" applyFill="1" applyBorder="1" applyAlignment="1">
      <alignment horizontal="left" vertical="center" wrapText="1"/>
    </xf>
    <xf numFmtId="0" fontId="4" fillId="9" borderId="6" xfId="0" applyFont="1" applyFill="1" applyBorder="1" applyAlignment="1">
      <alignment horizontal="center" vertical="center"/>
    </xf>
    <xf numFmtId="0" fontId="12" fillId="0" borderId="6" xfId="0" applyFont="1" applyBorder="1" applyAlignment="1">
      <alignment horizontal="center" vertical="center" wrapText="1"/>
    </xf>
    <xf numFmtId="0" fontId="4" fillId="9" borderId="6" xfId="0" applyFont="1" applyFill="1" applyBorder="1" applyAlignment="1">
      <alignment horizontal="left" vertical="center" wrapText="1"/>
    </xf>
    <xf numFmtId="0" fontId="4" fillId="9" borderId="6" xfId="0" applyFont="1" applyFill="1" applyBorder="1" applyAlignment="1">
      <alignment horizontal="center" vertical="center" wrapText="1"/>
    </xf>
    <xf numFmtId="0" fontId="9" fillId="0" borderId="40" xfId="0" applyFont="1" applyBorder="1" applyAlignment="1">
      <alignment horizontal="left" vertical="center" wrapText="1"/>
    </xf>
    <xf numFmtId="0" fontId="9" fillId="0" borderId="41" xfId="0" applyFont="1" applyBorder="1" applyAlignment="1">
      <alignment horizontal="left" vertical="center" wrapText="1"/>
    </xf>
    <xf numFmtId="0" fontId="9" fillId="0" borderId="42" xfId="0" applyFont="1" applyBorder="1" applyAlignment="1">
      <alignment horizontal="left" vertical="center" wrapText="1"/>
    </xf>
    <xf numFmtId="0" fontId="4" fillId="0" borderId="1" xfId="0" applyFont="1" applyBorder="1" applyAlignment="1">
      <alignment horizontal="left" vertical="center" wrapText="1"/>
    </xf>
    <xf numFmtId="0" fontId="4" fillId="0" borderId="18" xfId="0" applyFont="1" applyBorder="1" applyAlignment="1">
      <alignment horizontal="left" vertical="center" wrapText="1"/>
    </xf>
    <xf numFmtId="0" fontId="4" fillId="0" borderId="5" xfId="0" applyFont="1" applyBorder="1" applyAlignment="1">
      <alignment horizontal="left" vertical="center" wrapText="1"/>
    </xf>
    <xf numFmtId="0" fontId="9" fillId="0" borderId="1" xfId="0" applyFont="1" applyBorder="1" applyAlignment="1">
      <alignment horizontal="center" vertical="center"/>
    </xf>
    <xf numFmtId="0" fontId="9" fillId="0" borderId="5" xfId="0" applyFont="1" applyBorder="1" applyAlignment="1">
      <alignment horizontal="center" vertical="center"/>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14" fillId="6" borderId="1" xfId="0" applyFont="1" applyFill="1" applyBorder="1" applyAlignment="1">
      <alignment horizontal="center" vertical="center"/>
    </xf>
    <xf numFmtId="0" fontId="14" fillId="6" borderId="18" xfId="0" applyFont="1" applyFill="1" applyBorder="1" applyAlignment="1">
      <alignment horizontal="center" vertical="center"/>
    </xf>
    <xf numFmtId="0" fontId="14" fillId="6" borderId="5" xfId="0" applyFont="1" applyFill="1" applyBorder="1" applyAlignment="1">
      <alignment horizontal="center" vertical="center"/>
    </xf>
    <xf numFmtId="0" fontId="10" fillId="6" borderId="18" xfId="0" applyFont="1" applyFill="1" applyBorder="1" applyAlignment="1">
      <alignment horizontal="center" vertical="center"/>
    </xf>
    <xf numFmtId="0" fontId="10" fillId="6" borderId="5" xfId="0" applyFont="1" applyFill="1" applyBorder="1" applyAlignment="1">
      <alignment horizontal="center" vertical="center"/>
    </xf>
    <xf numFmtId="0" fontId="9" fillId="9" borderId="18" xfId="0" applyFont="1" applyFill="1" applyBorder="1" applyAlignment="1">
      <alignment horizontal="left" vertical="center" wrapText="1"/>
    </xf>
    <xf numFmtId="1" fontId="9" fillId="9" borderId="1" xfId="0" applyNumberFormat="1" applyFont="1" applyFill="1" applyBorder="1" applyAlignment="1">
      <alignment vertical="center" wrapText="1"/>
    </xf>
    <xf numFmtId="1" fontId="9" fillId="9" borderId="5" xfId="0" applyNumberFormat="1" applyFont="1" applyFill="1" applyBorder="1" applyAlignment="1">
      <alignment vertical="center" wrapText="1"/>
    </xf>
    <xf numFmtId="0" fontId="9" fillId="9" borderId="1" xfId="0" applyFont="1" applyFill="1" applyBorder="1" applyAlignment="1">
      <alignment vertical="center" wrapText="1"/>
    </xf>
    <xf numFmtId="0" fontId="9" fillId="9" borderId="18" xfId="0" applyFont="1" applyFill="1" applyBorder="1" applyAlignment="1">
      <alignment vertical="center" wrapText="1"/>
    </xf>
    <xf numFmtId="0" fontId="9" fillId="9" borderId="5" xfId="0" applyFont="1" applyFill="1" applyBorder="1" applyAlignment="1">
      <alignment vertical="center" wrapText="1"/>
    </xf>
    <xf numFmtId="1" fontId="9" fillId="9" borderId="18" xfId="0" applyNumberFormat="1" applyFont="1" applyFill="1" applyBorder="1" applyAlignment="1">
      <alignment vertical="center" wrapText="1"/>
    </xf>
    <xf numFmtId="0" fontId="10" fillId="6" borderId="6" xfId="0" applyFont="1" applyFill="1" applyBorder="1" applyAlignment="1">
      <alignment horizontal="center" vertical="center" wrapText="1"/>
    </xf>
    <xf numFmtId="0" fontId="10" fillId="14" borderId="6" xfId="0" applyFont="1" applyFill="1" applyBorder="1" applyAlignment="1">
      <alignment horizontal="center" vertical="center" wrapText="1"/>
    </xf>
    <xf numFmtId="0" fontId="10" fillId="13" borderId="2" xfId="0" applyFont="1" applyFill="1" applyBorder="1" applyAlignment="1">
      <alignment horizontal="center" vertical="center" wrapText="1"/>
    </xf>
    <xf numFmtId="0" fontId="10" fillId="13" borderId="3"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14" borderId="2" xfId="0" applyFont="1" applyFill="1" applyBorder="1" applyAlignment="1">
      <alignment horizontal="center" vertical="center" wrapText="1"/>
    </xf>
    <xf numFmtId="0" fontId="10" fillId="14" borderId="3" xfId="0" applyFont="1" applyFill="1" applyBorder="1" applyAlignment="1">
      <alignment horizontal="center" vertical="center" wrapText="1"/>
    </xf>
    <xf numFmtId="0" fontId="10" fillId="14" borderId="4" xfId="0" applyFont="1" applyFill="1" applyBorder="1" applyAlignment="1">
      <alignment horizontal="center" vertical="center" wrapText="1"/>
    </xf>
    <xf numFmtId="0" fontId="10" fillId="13" borderId="43" xfId="0" applyFont="1" applyFill="1" applyBorder="1" applyAlignment="1">
      <alignment horizontal="center" vertical="center" wrapText="1"/>
    </xf>
    <xf numFmtId="0" fontId="10" fillId="13" borderId="44" xfId="0" applyFont="1" applyFill="1" applyBorder="1" applyAlignment="1">
      <alignment horizontal="center" vertical="center" wrapText="1"/>
    </xf>
    <xf numFmtId="0" fontId="12" fillId="6" borderId="18" xfId="0" applyFont="1" applyFill="1" applyBorder="1" applyAlignment="1">
      <alignment horizontal="center" vertical="center"/>
    </xf>
    <xf numFmtId="0" fontId="12" fillId="6" borderId="5" xfId="0" applyFont="1" applyFill="1" applyBorder="1" applyAlignment="1">
      <alignment horizontal="center" vertical="center"/>
    </xf>
    <xf numFmtId="0" fontId="10" fillId="9" borderId="1" xfId="0" applyFont="1" applyFill="1" applyBorder="1" applyAlignment="1">
      <alignment horizontal="center" vertical="center"/>
    </xf>
    <xf numFmtId="0" fontId="10" fillId="9" borderId="18" xfId="0" applyFont="1" applyFill="1" applyBorder="1" applyAlignment="1">
      <alignment horizontal="center" vertical="center"/>
    </xf>
    <xf numFmtId="0" fontId="10" fillId="9" borderId="5" xfId="0" applyFont="1" applyFill="1" applyBorder="1" applyAlignment="1">
      <alignment horizontal="center" vertical="center"/>
    </xf>
    <xf numFmtId="1" fontId="9" fillId="9" borderId="18" xfId="0" applyNumberFormat="1" applyFont="1" applyFill="1" applyBorder="1" applyAlignment="1">
      <alignment horizontal="center" vertical="center" wrapText="1"/>
    </xf>
    <xf numFmtId="1" fontId="9" fillId="9" borderId="5" xfId="0" applyNumberFormat="1" applyFont="1" applyFill="1" applyBorder="1" applyAlignment="1">
      <alignment horizontal="center" vertical="center" wrapText="1"/>
    </xf>
    <xf numFmtId="0" fontId="12" fillId="9" borderId="1" xfId="0" applyFont="1" applyFill="1" applyBorder="1" applyAlignment="1">
      <alignment horizontal="center" vertical="center"/>
    </xf>
    <xf numFmtId="0" fontId="12" fillId="9" borderId="18" xfId="0" applyFont="1" applyFill="1" applyBorder="1" applyAlignment="1">
      <alignment horizontal="center" vertical="center"/>
    </xf>
    <xf numFmtId="0" fontId="12" fillId="9" borderId="5" xfId="0" applyFont="1" applyFill="1" applyBorder="1" applyAlignment="1">
      <alignment horizontal="center" vertical="center"/>
    </xf>
    <xf numFmtId="0" fontId="10" fillId="9" borderId="1"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30" fillId="9" borderId="1" xfId="0" applyFont="1" applyFill="1" applyBorder="1" applyAlignment="1">
      <alignment horizontal="center" vertical="center" wrapText="1"/>
    </xf>
    <xf numFmtId="0" fontId="30" fillId="9" borderId="5"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9" borderId="18" xfId="0" applyFont="1" applyFill="1" applyBorder="1" applyAlignment="1">
      <alignment horizontal="center" vertical="center" wrapText="1"/>
    </xf>
    <xf numFmtId="0" fontId="4" fillId="9" borderId="5" xfId="0" applyFont="1" applyFill="1" applyBorder="1" applyAlignment="1">
      <alignment horizontal="center" vertical="center" wrapText="1"/>
    </xf>
    <xf numFmtId="0" fontId="9" fillId="0" borderId="18" xfId="0" applyFont="1" applyBorder="1" applyAlignment="1">
      <alignment horizontal="left" vertical="center" wrapText="1"/>
    </xf>
    <xf numFmtId="0" fontId="9" fillId="0" borderId="1" xfId="0" applyFont="1" applyBorder="1" applyAlignment="1">
      <alignment vertical="center" wrapText="1"/>
    </xf>
    <xf numFmtId="0" fontId="9" fillId="0" borderId="18" xfId="0" applyFont="1" applyBorder="1" applyAlignment="1">
      <alignment vertical="center" wrapText="1"/>
    </xf>
    <xf numFmtId="0" fontId="9" fillId="0" borderId="1" xfId="0" applyFont="1" applyBorder="1" applyAlignment="1">
      <alignment horizontal="left" vertical="center"/>
    </xf>
    <xf numFmtId="0" fontId="9" fillId="0" borderId="5" xfId="0" applyFont="1" applyBorder="1" applyAlignment="1">
      <alignment horizontal="left" vertical="center"/>
    </xf>
    <xf numFmtId="0" fontId="9" fillId="0" borderId="1" xfId="0" applyFont="1" applyBorder="1" applyAlignment="1">
      <alignment horizontal="center"/>
    </xf>
    <xf numFmtId="0" fontId="9" fillId="0" borderId="5" xfId="0" applyFont="1" applyBorder="1" applyAlignment="1">
      <alignment horizont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14" fillId="9" borderId="1" xfId="0" applyFont="1" applyFill="1" applyBorder="1" applyAlignment="1">
      <alignment horizontal="center" vertical="center"/>
    </xf>
    <xf numFmtId="0" fontId="14" fillId="9" borderId="18" xfId="0" applyFont="1" applyFill="1" applyBorder="1" applyAlignment="1">
      <alignment horizontal="center" vertical="center"/>
    </xf>
    <xf numFmtId="0" fontId="14" fillId="9" borderId="5" xfId="0" applyFont="1" applyFill="1" applyBorder="1" applyAlignment="1">
      <alignment horizontal="center" vertical="center"/>
    </xf>
    <xf numFmtId="0" fontId="9" fillId="0" borderId="18" xfId="0" applyFont="1" applyBorder="1" applyAlignment="1">
      <alignment horizontal="center"/>
    </xf>
    <xf numFmtId="0" fontId="9" fillId="0" borderId="40" xfId="0" applyFont="1" applyBorder="1" applyAlignment="1">
      <alignment horizontal="center" vertical="center" wrapText="1"/>
    </xf>
    <xf numFmtId="0" fontId="9" fillId="0" borderId="41" xfId="0" applyFont="1" applyBorder="1" applyAlignment="1">
      <alignment horizontal="center" vertical="center" wrapText="1"/>
    </xf>
    <xf numFmtId="0" fontId="9" fillId="0" borderId="42" xfId="0" applyFont="1" applyBorder="1" applyAlignment="1">
      <alignment horizontal="center" vertical="center" wrapText="1"/>
    </xf>
    <xf numFmtId="0" fontId="14" fillId="9" borderId="40" xfId="0" applyFont="1" applyFill="1" applyBorder="1" applyAlignment="1">
      <alignment horizontal="center" vertical="center"/>
    </xf>
    <xf numFmtId="0" fontId="14" fillId="9" borderId="41" xfId="0" applyFont="1" applyFill="1" applyBorder="1" applyAlignment="1">
      <alignment horizontal="center" vertical="center"/>
    </xf>
    <xf numFmtId="0" fontId="12" fillId="9" borderId="44" xfId="0" applyFont="1" applyFill="1" applyBorder="1" applyAlignment="1">
      <alignment horizontal="center" vertical="center"/>
    </xf>
    <xf numFmtId="0" fontId="12" fillId="9" borderId="0" xfId="0" applyFont="1" applyFill="1" applyAlignment="1">
      <alignment horizontal="center" vertical="center"/>
    </xf>
    <xf numFmtId="0" fontId="14" fillId="9" borderId="44" xfId="0" applyFont="1" applyFill="1" applyBorder="1" applyAlignment="1">
      <alignment horizontal="center" vertical="center"/>
    </xf>
    <xf numFmtId="0" fontId="14" fillId="9" borderId="0" xfId="0" applyFont="1" applyFill="1" applyAlignment="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xf>
    <xf numFmtId="0" fontId="9" fillId="0" borderId="0" xfId="0" applyFont="1" applyAlignment="1">
      <alignment horizontal="center"/>
    </xf>
    <xf numFmtId="0" fontId="9" fillId="0" borderId="0" xfId="0" applyFont="1" applyAlignment="1">
      <alignment horizontal="center" wrapText="1"/>
    </xf>
    <xf numFmtId="0" fontId="10" fillId="0" borderId="6" xfId="0" applyFont="1" applyBorder="1" applyAlignment="1">
      <alignment horizontal="center" vertical="center" textRotation="90"/>
    </xf>
    <xf numFmtId="0" fontId="3" fillId="10" borderId="2" xfId="0" applyFont="1" applyFill="1" applyBorder="1" applyAlignment="1">
      <alignment horizontal="center" vertical="center"/>
    </xf>
    <xf numFmtId="0" fontId="3" fillId="10" borderId="3" xfId="0" applyFont="1" applyFill="1" applyBorder="1" applyAlignment="1">
      <alignment horizontal="center" vertical="center"/>
    </xf>
    <xf numFmtId="0" fontId="3" fillId="10" borderId="4" xfId="0" applyFont="1" applyFill="1" applyBorder="1" applyAlignment="1">
      <alignment horizontal="center" vertical="center"/>
    </xf>
    <xf numFmtId="0" fontId="29" fillId="12" borderId="6" xfId="0" applyFont="1" applyFill="1" applyBorder="1" applyAlignment="1">
      <alignment horizontal="center" vertical="center" textRotation="90"/>
    </xf>
    <xf numFmtId="0" fontId="29" fillId="13" borderId="6" xfId="0" applyFont="1" applyFill="1" applyBorder="1" applyAlignment="1">
      <alignment horizontal="center" vertical="center" textRotation="90"/>
    </xf>
    <xf numFmtId="0" fontId="3" fillId="10" borderId="6" xfId="0" applyFont="1" applyFill="1" applyBorder="1" applyAlignment="1">
      <alignment horizontal="center" vertical="center" wrapText="1"/>
    </xf>
    <xf numFmtId="0" fontId="0" fillId="0" borderId="6" xfId="0" applyBorder="1" applyAlignment="1">
      <alignment horizontal="center"/>
    </xf>
    <xf numFmtId="0" fontId="0" fillId="0" borderId="6" xfId="0" applyBorder="1" applyAlignment="1">
      <alignment horizontal="center" wrapText="1"/>
    </xf>
  </cellXfs>
  <cellStyles count="10">
    <cellStyle name="Millares" xfId="3" builtinId="3"/>
    <cellStyle name="Millares [0] 2" xfId="7" xr:uid="{00000000-0005-0000-0000-000002000000}"/>
    <cellStyle name="Millares [0] 3" xfId="9" xr:uid="{00000000-0005-0000-0000-000003000000}"/>
    <cellStyle name="Millares 2" xfId="5" xr:uid="{00000000-0005-0000-0000-000004000000}"/>
    <cellStyle name="Millares 3" xfId="8" xr:uid="{00000000-0005-0000-0000-000005000000}"/>
    <cellStyle name="Normal" xfId="0" builtinId="0"/>
    <cellStyle name="Normal 2" xfId="1" xr:uid="{00000000-0005-0000-0000-000007000000}"/>
    <cellStyle name="Normal 3" xfId="2" xr:uid="{00000000-0005-0000-0000-000008000000}"/>
    <cellStyle name="Normal 4" xfId="4" xr:uid="{00000000-0005-0000-0000-000009000000}"/>
    <cellStyle name="Normal 4 2" xfId="6" xr:uid="{00000000-0005-0000-0000-00000A000000}"/>
  </cellStyles>
  <dxfs count="162">
    <dxf>
      <font>
        <b/>
        <i val="0"/>
        <color auto="1"/>
      </font>
      <fill>
        <patternFill>
          <bgColor rgb="FF92D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ont>
        <b/>
        <i val="0"/>
        <color auto="1"/>
      </font>
      <fill>
        <patternFill>
          <bgColor rgb="FF92D050"/>
        </patternFill>
      </fill>
    </dxf>
    <dxf>
      <font>
        <b/>
        <i val="0"/>
        <color auto="1"/>
      </font>
      <fill>
        <patternFill>
          <bgColor rgb="FFFFFF00"/>
        </patternFill>
      </fill>
    </dxf>
    <dxf>
      <font>
        <b/>
        <i val="0"/>
      </font>
      <fill>
        <patternFill>
          <bgColor rgb="FFFFC000"/>
        </patternFill>
      </fill>
    </dxf>
    <dxf>
      <font>
        <b/>
        <i val="0"/>
        <color theme="0"/>
      </font>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6" tint="0.3999450666829432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theme="6" tint="0.3999450666829432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FF000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theme="6"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6" tint="0.3999450666829432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6" tint="0.39994506668294322"/>
        </patternFill>
      </fill>
    </dxf>
    <dxf>
      <fill>
        <patternFill>
          <bgColor rgb="FFFFC000"/>
        </patternFill>
      </fill>
    </dxf>
    <dxf>
      <fill>
        <patternFill>
          <bgColor rgb="FFFF0000"/>
        </patternFill>
      </fill>
    </dxf>
    <dxf>
      <fill>
        <patternFill>
          <bgColor rgb="FFFFFF00"/>
        </patternFill>
      </fill>
    </dxf>
    <dxf>
      <fill>
        <patternFill>
          <bgColor theme="6" tint="0.39994506668294322"/>
        </patternFill>
      </fill>
    </dxf>
    <dxf>
      <fill>
        <patternFill>
          <bgColor rgb="FF92D050"/>
        </patternFill>
      </fill>
    </dxf>
    <dxf>
      <fill>
        <patternFill>
          <bgColor rgb="FFFFFF00"/>
        </patternFill>
      </fill>
    </dxf>
    <dxf>
      <fill>
        <patternFill>
          <bgColor rgb="FF92D050"/>
        </patternFill>
      </fill>
    </dxf>
    <dxf>
      <fill>
        <patternFill>
          <bgColor theme="6" tint="0.39994506668294322"/>
        </patternFill>
      </fill>
    </dxf>
    <dxf>
      <fill>
        <patternFill>
          <bgColor rgb="FFFFC000"/>
        </patternFill>
      </fill>
    </dxf>
    <dxf>
      <fill>
        <patternFill>
          <bgColor rgb="FFFF0000"/>
        </patternFill>
      </fill>
    </dxf>
    <dxf>
      <fill>
        <patternFill>
          <bgColor theme="6" tint="0.39994506668294322"/>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6" tint="0.39994506668294322"/>
        </patternFill>
      </fill>
    </dxf>
    <dxf>
      <fill>
        <patternFill>
          <bgColor rgb="FFFF0000"/>
        </patternFill>
      </fill>
    </dxf>
    <dxf>
      <fill>
        <patternFill>
          <bgColor theme="6" tint="0.39994506668294322"/>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theme="6" tint="0.39994506668294322"/>
        </patternFill>
      </fill>
    </dxf>
    <dxf>
      <fill>
        <patternFill>
          <bgColor rgb="FF92D050"/>
        </patternFill>
      </fill>
    </dxf>
    <dxf>
      <fill>
        <patternFill>
          <bgColor rgb="FFFFC000"/>
        </patternFill>
      </fill>
    </dxf>
    <dxf>
      <fill>
        <patternFill>
          <bgColor rgb="FFFF00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theme="6" tint="0.39994506668294322"/>
        </patternFill>
      </fill>
    </dxf>
    <dxf>
      <fill>
        <patternFill>
          <bgColor rgb="FFFF0000"/>
        </patternFill>
      </fill>
    </dxf>
    <dxf>
      <fill>
        <patternFill>
          <bgColor rgb="FFFFFF00"/>
        </patternFill>
      </fill>
    </dxf>
    <dxf>
      <fill>
        <patternFill>
          <bgColor rgb="FF92D05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0000"/>
        </patternFill>
      </fill>
    </dxf>
    <dxf>
      <fill>
        <patternFill>
          <bgColor rgb="FFFFC000"/>
        </patternFill>
      </fill>
    </dxf>
    <dxf>
      <fill>
        <patternFill>
          <bgColor rgb="FF92D050"/>
        </patternFill>
      </fill>
    </dxf>
    <dxf>
      <fill>
        <patternFill>
          <bgColor theme="6" tint="0.39994506668294322"/>
        </patternFill>
      </fill>
    </dxf>
    <dxf>
      <fill>
        <patternFill>
          <bgColor rgb="FFFFFF00"/>
        </patternFill>
      </fill>
    </dxf>
    <dxf>
      <fill>
        <patternFill>
          <bgColor rgb="FFFFC000"/>
        </patternFill>
      </fill>
    </dxf>
    <dxf>
      <fill>
        <patternFill>
          <bgColor theme="6" tint="0.39994506668294322"/>
        </patternFill>
      </fill>
    </dxf>
    <dxf>
      <fill>
        <patternFill>
          <bgColor rgb="FF92D050"/>
        </patternFill>
      </fill>
    </dxf>
    <dxf>
      <fill>
        <patternFill>
          <bgColor rgb="FFFFFF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6"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6" tint="0.39994506668294322"/>
        </patternFill>
      </fill>
    </dxf>
    <dxf>
      <fill>
        <patternFill>
          <bgColor rgb="FFFF0000"/>
        </patternFill>
      </fill>
    </dxf>
    <dxf>
      <fill>
        <patternFill>
          <bgColor theme="6"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6"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6" tint="0.3999450666829432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theme="6" tint="0.39994506668294322"/>
        </patternFill>
      </fill>
    </dxf>
    <dxf>
      <fill>
        <patternFill>
          <bgColor rgb="FF92D050"/>
        </patternFill>
      </fill>
    </dxf>
    <dxf>
      <fill>
        <patternFill>
          <bgColor theme="6" tint="0.39994506668294322"/>
        </patternFill>
      </fill>
    </dxf>
    <dxf>
      <fill>
        <patternFill>
          <bgColor rgb="FFFF0000"/>
        </patternFill>
      </fill>
    </dxf>
    <dxf>
      <fill>
        <patternFill>
          <bgColor rgb="FFFFC000"/>
        </patternFill>
      </fill>
    </dxf>
    <dxf>
      <fill>
        <patternFill>
          <bgColor rgb="FFFFFF00"/>
        </patternFill>
      </fill>
    </dxf>
    <dxf>
      <fill>
        <patternFill>
          <bgColor rgb="FFFFFF00"/>
        </patternFill>
      </fill>
    </dxf>
    <dxf>
      <fill>
        <patternFill>
          <bgColor theme="6" tint="0.39994506668294322"/>
        </patternFill>
      </fill>
    </dxf>
    <dxf>
      <fill>
        <patternFill>
          <bgColor rgb="FFFF0000"/>
        </patternFill>
      </fill>
    </dxf>
    <dxf>
      <fill>
        <patternFill>
          <bgColor rgb="FFFFC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1"/>
          <c:order val="0"/>
          <c:dPt>
            <c:idx val="0"/>
            <c:bubble3D val="0"/>
            <c:spPr>
              <a:solidFill>
                <a:srgbClr val="92D050"/>
              </a:solidFill>
            </c:spPr>
            <c:extLst>
              <c:ext xmlns:c16="http://schemas.microsoft.com/office/drawing/2014/chart" uri="{C3380CC4-5D6E-409C-BE32-E72D297353CC}">
                <c16:uniqueId val="{00000013-1B3B-4DB0-9736-6700F309B81B}"/>
              </c:ext>
            </c:extLst>
          </c:dPt>
          <c:dPt>
            <c:idx val="1"/>
            <c:bubble3D val="0"/>
            <c:spPr>
              <a:solidFill>
                <a:srgbClr val="FFFF00"/>
              </a:solidFill>
            </c:spPr>
            <c:extLst>
              <c:ext xmlns:c16="http://schemas.microsoft.com/office/drawing/2014/chart" uri="{C3380CC4-5D6E-409C-BE32-E72D297353CC}">
                <c16:uniqueId val="{00000014-1B3B-4DB0-9736-6700F309B81B}"/>
              </c:ext>
            </c:extLst>
          </c:dPt>
          <c:dPt>
            <c:idx val="2"/>
            <c:bubble3D val="0"/>
            <c:spPr>
              <a:solidFill>
                <a:srgbClr val="FFC000"/>
              </a:solidFill>
            </c:spPr>
            <c:extLst>
              <c:ext xmlns:c16="http://schemas.microsoft.com/office/drawing/2014/chart" uri="{C3380CC4-5D6E-409C-BE32-E72D297353CC}">
                <c16:uniqueId val="{00000015-1B3B-4DB0-9736-6700F309B81B}"/>
              </c:ext>
            </c:extLst>
          </c:dPt>
          <c:dPt>
            <c:idx val="3"/>
            <c:bubble3D val="0"/>
            <c:spPr>
              <a:solidFill>
                <a:srgbClr val="FF0000"/>
              </a:solidFill>
            </c:spPr>
            <c:extLst>
              <c:ext xmlns:c16="http://schemas.microsoft.com/office/drawing/2014/chart" uri="{C3380CC4-5D6E-409C-BE32-E72D297353CC}">
                <c16:uniqueId val="{00000016-1B3B-4DB0-9736-6700F309B81B}"/>
              </c:ext>
            </c:extLst>
          </c:dPt>
          <c:cat>
            <c:strRef>
              <c:f>'[5]Perfil de riesgo'!$A$2:$A$5</c:f>
              <c:strCache>
                <c:ptCount val="4"/>
                <c:pt idx="0">
                  <c:v>Bajo</c:v>
                </c:pt>
                <c:pt idx="1">
                  <c:v>Moderado</c:v>
                </c:pt>
                <c:pt idx="2">
                  <c:v>Alto</c:v>
                </c:pt>
                <c:pt idx="3">
                  <c:v>Extremo</c:v>
                </c:pt>
              </c:strCache>
            </c:strRef>
          </c:cat>
          <c:val>
            <c:numRef>
              <c:f>'[5]Perfil de riesgo'!$B$2:$B$5</c:f>
              <c:numCache>
                <c:formatCode>General</c:formatCode>
                <c:ptCount val="4"/>
                <c:pt idx="0">
                  <c:v>12</c:v>
                </c:pt>
                <c:pt idx="1">
                  <c:v>12</c:v>
                </c:pt>
                <c:pt idx="2">
                  <c:v>24</c:v>
                </c:pt>
                <c:pt idx="3">
                  <c:v>52</c:v>
                </c:pt>
              </c:numCache>
            </c:numRef>
          </c:val>
          <c:extLst>
            <c:ext xmlns:c16="http://schemas.microsoft.com/office/drawing/2014/chart" uri="{C3380CC4-5D6E-409C-BE32-E72D297353CC}">
              <c16:uniqueId val="{00000012-1B3B-4DB0-9736-6700F309B81B}"/>
            </c:ext>
          </c:extLst>
        </c:ser>
        <c:ser>
          <c:idx val="0"/>
          <c:order val="1"/>
          <c:dPt>
            <c:idx val="0"/>
            <c:bubble3D val="0"/>
            <c:spPr>
              <a:solidFill>
                <a:srgbClr val="92D050"/>
              </a:solidFill>
            </c:spPr>
            <c:extLst>
              <c:ext xmlns:c16="http://schemas.microsoft.com/office/drawing/2014/chart" uri="{C3380CC4-5D6E-409C-BE32-E72D297353CC}">
                <c16:uniqueId val="{0000000A-1B3B-4DB0-9736-6700F309B81B}"/>
              </c:ext>
            </c:extLst>
          </c:dPt>
          <c:dPt>
            <c:idx val="1"/>
            <c:bubble3D val="0"/>
            <c:spPr>
              <a:solidFill>
                <a:srgbClr val="FFFF00"/>
              </a:solidFill>
            </c:spPr>
            <c:extLst>
              <c:ext xmlns:c16="http://schemas.microsoft.com/office/drawing/2014/chart" uri="{C3380CC4-5D6E-409C-BE32-E72D297353CC}">
                <c16:uniqueId val="{0000000C-1B3B-4DB0-9736-6700F309B81B}"/>
              </c:ext>
            </c:extLst>
          </c:dPt>
          <c:dPt>
            <c:idx val="2"/>
            <c:bubble3D val="0"/>
            <c:spPr>
              <a:solidFill>
                <a:srgbClr val="FFC000"/>
              </a:solidFill>
            </c:spPr>
            <c:extLst>
              <c:ext xmlns:c16="http://schemas.microsoft.com/office/drawing/2014/chart" uri="{C3380CC4-5D6E-409C-BE32-E72D297353CC}">
                <c16:uniqueId val="{0000000E-1B3B-4DB0-9736-6700F309B81B}"/>
              </c:ext>
            </c:extLst>
          </c:dPt>
          <c:dPt>
            <c:idx val="3"/>
            <c:bubble3D val="0"/>
            <c:spPr>
              <a:solidFill>
                <a:srgbClr val="FF0000"/>
              </a:solidFill>
            </c:spPr>
            <c:extLst>
              <c:ext xmlns:c16="http://schemas.microsoft.com/office/drawing/2014/chart" uri="{C3380CC4-5D6E-409C-BE32-E72D297353CC}">
                <c16:uniqueId val="{00000010-1B3B-4DB0-9736-6700F309B81B}"/>
              </c:ext>
            </c:extLst>
          </c:dPt>
          <c:cat>
            <c:strRef>
              <c:f>'[5]Perfil de riesgo'!$A$2:$A$5</c:f>
              <c:strCache>
                <c:ptCount val="4"/>
                <c:pt idx="0">
                  <c:v>Bajo</c:v>
                </c:pt>
                <c:pt idx="1">
                  <c:v>Moderado</c:v>
                </c:pt>
                <c:pt idx="2">
                  <c:v>Alto</c:v>
                </c:pt>
                <c:pt idx="3">
                  <c:v>Extremo</c:v>
                </c:pt>
              </c:strCache>
            </c:strRef>
          </c:cat>
          <c:val>
            <c:numRef>
              <c:f>'[5]Perfil de riesgo'!$B$2:$B$5</c:f>
              <c:numCache>
                <c:formatCode>General</c:formatCode>
                <c:ptCount val="4"/>
                <c:pt idx="0">
                  <c:v>12</c:v>
                </c:pt>
                <c:pt idx="1">
                  <c:v>12</c:v>
                </c:pt>
                <c:pt idx="2">
                  <c:v>24</c:v>
                </c:pt>
                <c:pt idx="3">
                  <c:v>52</c:v>
                </c:pt>
              </c:numCache>
            </c:numRef>
          </c:val>
          <c:extLst>
            <c:ext xmlns:c16="http://schemas.microsoft.com/office/drawing/2014/chart" uri="{C3380CC4-5D6E-409C-BE32-E72D297353CC}">
              <c16:uniqueId val="{00000011-1B3B-4DB0-9736-6700F309B81B}"/>
            </c:ext>
          </c:extLst>
        </c:ser>
        <c:dLbls>
          <c:showLegendKey val="0"/>
          <c:showVal val="0"/>
          <c:showCatName val="0"/>
          <c:showSerName val="0"/>
          <c:showPercent val="0"/>
          <c:showBubbleSize val="0"/>
          <c:showLeaderLines val="1"/>
        </c:dLbls>
        <c:firstSliceAng val="0"/>
        <c:holeSize val="50"/>
      </c:doughnutChart>
      <c:spPr>
        <a:noFill/>
        <a:ln w="25400">
          <a:noFill/>
        </a:ln>
      </c:spPr>
    </c:plotArea>
    <c:legend>
      <c:legendPos val="r"/>
      <c:overlay val="0"/>
      <c:txPr>
        <a:bodyPr/>
        <a:lstStyle/>
        <a:p>
          <a:pPr>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dPt>
            <c:idx val="0"/>
            <c:bubble3D val="0"/>
            <c:spPr>
              <a:solidFill>
                <a:srgbClr val="92D050"/>
              </a:solidFill>
            </c:spPr>
            <c:extLst>
              <c:ext xmlns:c16="http://schemas.microsoft.com/office/drawing/2014/chart" uri="{C3380CC4-5D6E-409C-BE32-E72D297353CC}">
                <c16:uniqueId val="{00000001-C00C-43BB-9DB9-2C41E105C1E8}"/>
              </c:ext>
            </c:extLst>
          </c:dPt>
          <c:dPt>
            <c:idx val="1"/>
            <c:bubble3D val="0"/>
            <c:spPr>
              <a:solidFill>
                <a:srgbClr val="FFFF00"/>
              </a:solidFill>
            </c:spPr>
            <c:extLst>
              <c:ext xmlns:c16="http://schemas.microsoft.com/office/drawing/2014/chart" uri="{C3380CC4-5D6E-409C-BE32-E72D297353CC}">
                <c16:uniqueId val="{00000003-C00C-43BB-9DB9-2C41E105C1E8}"/>
              </c:ext>
            </c:extLst>
          </c:dPt>
          <c:dPt>
            <c:idx val="2"/>
            <c:bubble3D val="0"/>
            <c:spPr>
              <a:solidFill>
                <a:srgbClr val="FFC000"/>
              </a:solidFill>
            </c:spPr>
            <c:extLst>
              <c:ext xmlns:c16="http://schemas.microsoft.com/office/drawing/2014/chart" uri="{C3380CC4-5D6E-409C-BE32-E72D297353CC}">
                <c16:uniqueId val="{00000005-C00C-43BB-9DB9-2C41E105C1E8}"/>
              </c:ext>
            </c:extLst>
          </c:dPt>
          <c:dPt>
            <c:idx val="3"/>
            <c:bubble3D val="0"/>
            <c:spPr>
              <a:solidFill>
                <a:srgbClr val="FF0000"/>
              </a:solidFill>
            </c:spPr>
            <c:extLst>
              <c:ext xmlns:c16="http://schemas.microsoft.com/office/drawing/2014/chart" uri="{C3380CC4-5D6E-409C-BE32-E72D297353CC}">
                <c16:uniqueId val="{00000007-C00C-43BB-9DB9-2C41E105C1E8}"/>
              </c:ext>
            </c:extLst>
          </c:dPt>
          <c:cat>
            <c:strRef>
              <c:f>'[5]Perfil de riesgo'!$A$2:$A$5</c:f>
              <c:strCache>
                <c:ptCount val="4"/>
                <c:pt idx="0">
                  <c:v>Bajo</c:v>
                </c:pt>
                <c:pt idx="1">
                  <c:v>Moderado</c:v>
                </c:pt>
                <c:pt idx="2">
                  <c:v>Alto</c:v>
                </c:pt>
                <c:pt idx="3">
                  <c:v>Extremo</c:v>
                </c:pt>
              </c:strCache>
            </c:strRef>
          </c:cat>
          <c:val>
            <c:numRef>
              <c:f>'[5]Perfil de riesgo'!$B$2:$B$5</c:f>
              <c:numCache>
                <c:formatCode>General</c:formatCode>
                <c:ptCount val="4"/>
                <c:pt idx="0">
                  <c:v>12</c:v>
                </c:pt>
                <c:pt idx="1">
                  <c:v>12</c:v>
                </c:pt>
                <c:pt idx="2">
                  <c:v>24</c:v>
                </c:pt>
                <c:pt idx="3">
                  <c:v>52</c:v>
                </c:pt>
              </c:numCache>
            </c:numRef>
          </c:val>
          <c:extLst>
            <c:ext xmlns:c16="http://schemas.microsoft.com/office/drawing/2014/chart" uri="{C3380CC4-5D6E-409C-BE32-E72D297353CC}">
              <c16:uniqueId val="{00000008-C00C-43BB-9DB9-2C41E105C1E8}"/>
            </c:ext>
          </c:extLst>
        </c:ser>
        <c:dLbls>
          <c:showLegendKey val="0"/>
          <c:showVal val="0"/>
          <c:showCatName val="0"/>
          <c:showSerName val="0"/>
          <c:showPercent val="0"/>
          <c:showBubbleSize val="0"/>
          <c:showLeaderLines val="1"/>
        </c:dLbls>
        <c:firstSliceAng val="0"/>
        <c:holeSize val="50"/>
      </c:doughnutChart>
      <c:spPr>
        <a:noFill/>
        <a:ln w="25400">
          <a:noFill/>
        </a:ln>
      </c:spPr>
    </c:plotArea>
    <c:legend>
      <c:legendPos val="r"/>
      <c:overlay val="0"/>
      <c:txPr>
        <a:bodyPr/>
        <a:lstStyle/>
        <a:p>
          <a:pPr>
            <a:defRPr sz="92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16</xdr:col>
      <xdr:colOff>585106</xdr:colOff>
      <xdr:row>1</xdr:row>
      <xdr:rowOff>217257</xdr:rowOff>
    </xdr:from>
    <xdr:ext cx="1475541" cy="530525"/>
    <xdr:pic>
      <xdr:nvPicPr>
        <xdr:cNvPr id="2" name="Picture 6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0" y="394150"/>
          <a:ext cx="1475541" cy="53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1</xdr:col>
      <xdr:colOff>320553</xdr:colOff>
      <xdr:row>1</xdr:row>
      <xdr:rowOff>195868</xdr:rowOff>
    </xdr:from>
    <xdr:to>
      <xdr:col>3</xdr:col>
      <xdr:colOff>490071</xdr:colOff>
      <xdr:row>2</xdr:row>
      <xdr:rowOff>210722</xdr:rowOff>
    </xdr:to>
    <xdr:pic>
      <xdr:nvPicPr>
        <xdr:cNvPr id="3" name="Picture 65" descr="Fedepalma">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68303" y="376843"/>
          <a:ext cx="2265018" cy="195829"/>
        </a:xfrm>
        <a:prstGeom prst="rect">
          <a:avLst/>
        </a:prstGeom>
        <a:noFill/>
        <a:ln>
          <a:noFill/>
        </a:ln>
        <a:effectLst>
          <a:outerShdw dist="35921" dir="2700000" algn="ctr" rotWithShape="0">
            <a:srgbClr val="FFFFCC"/>
          </a:outerShdw>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17</xdr:col>
      <xdr:colOff>55524</xdr:colOff>
      <xdr:row>38</xdr:row>
      <xdr:rowOff>75286</xdr:rowOff>
    </xdr:to>
    <xdr:pic>
      <xdr:nvPicPr>
        <xdr:cNvPr id="2" name="Imagen 1">
          <a:extLst>
            <a:ext uri="{FF2B5EF4-FFF2-40B4-BE49-F238E27FC236}">
              <a16:creationId xmlns:a16="http://schemas.microsoft.com/office/drawing/2014/main" id="{CF5C5D20-F9D7-95D9-270E-9AD05F5CB72D}"/>
            </a:ext>
          </a:extLst>
        </xdr:cNvPr>
        <xdr:cNvPicPr>
          <a:picLocks noChangeAspect="1"/>
        </xdr:cNvPicPr>
      </xdr:nvPicPr>
      <xdr:blipFill>
        <a:blip xmlns:r="http://schemas.openxmlformats.org/officeDocument/2006/relationships" r:embed="rId1"/>
        <a:stretch>
          <a:fillRect/>
        </a:stretch>
      </xdr:blipFill>
      <xdr:spPr>
        <a:xfrm>
          <a:off x="0" y="0"/>
          <a:ext cx="13009524" cy="73142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752475</xdr:colOff>
      <xdr:row>2</xdr:row>
      <xdr:rowOff>9525</xdr:rowOff>
    </xdr:from>
    <xdr:to>
      <xdr:col>6</xdr:col>
      <xdr:colOff>752475</xdr:colOff>
      <xdr:row>19</xdr:row>
      <xdr:rowOff>142875</xdr:rowOff>
    </xdr:to>
    <xdr:graphicFrame macro="">
      <xdr:nvGraphicFramePr>
        <xdr:cNvPr id="2" name="3 Gráfico">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xdr:row>
      <xdr:rowOff>0</xdr:rowOff>
    </xdr:from>
    <xdr:to>
      <xdr:col>14</xdr:col>
      <xdr:colOff>0</xdr:colOff>
      <xdr:row>19</xdr:row>
      <xdr:rowOff>133350</xdr:rowOff>
    </xdr:to>
    <xdr:graphicFrame macro="">
      <xdr:nvGraphicFramePr>
        <xdr:cNvPr id="3" name="5 Gráfico">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742950</xdr:colOff>
      <xdr:row>10</xdr:row>
      <xdr:rowOff>142875</xdr:rowOff>
    </xdr:from>
    <xdr:to>
      <xdr:col>3</xdr:col>
      <xdr:colOff>371475</xdr:colOff>
      <xdr:row>14</xdr:row>
      <xdr:rowOff>9525</xdr:rowOff>
    </xdr:to>
    <xdr:cxnSp macro="">
      <xdr:nvCxnSpPr>
        <xdr:cNvPr id="7" name="8 Conector recto de flecha">
          <a:extLst>
            <a:ext uri="{FF2B5EF4-FFF2-40B4-BE49-F238E27FC236}">
              <a16:creationId xmlns:a16="http://schemas.microsoft.com/office/drawing/2014/main" id="{CD63300A-C595-480D-A8C3-0A6858A3F532}"/>
            </a:ext>
          </a:extLst>
        </xdr:cNvPr>
        <xdr:cNvCxnSpPr/>
      </xdr:nvCxnSpPr>
      <xdr:spPr>
        <a:xfrm flipH="1">
          <a:off x="2266950" y="1762125"/>
          <a:ext cx="390525" cy="514350"/>
        </a:xfrm>
        <a:prstGeom prst="straightConnector1">
          <a:avLst/>
        </a:prstGeom>
        <a:ln>
          <a:headEnd type="oval"/>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0.27686</cdr:x>
      <cdr:y>0.68097</cdr:y>
    </cdr:from>
    <cdr:to>
      <cdr:x>0.37606</cdr:x>
      <cdr:y>0.75357</cdr:y>
    </cdr:to>
    <cdr:sp macro="" textlink="">
      <cdr:nvSpPr>
        <cdr:cNvPr id="3" name="CuadroTexto 1">
          <a:extLst xmlns:a="http://schemas.openxmlformats.org/drawingml/2006/main">
            <a:ext uri="{FF2B5EF4-FFF2-40B4-BE49-F238E27FC236}">
              <a16:creationId xmlns:a16="http://schemas.microsoft.com/office/drawing/2014/main" id="{A53ECF0B-90AB-49CD-8BA8-60AD26485A2D}"/>
            </a:ext>
          </a:extLst>
        </cdr:cNvPr>
        <cdr:cNvSpPr txBox="1"/>
      </cdr:nvSpPr>
      <cdr:spPr>
        <a:xfrm xmlns:a="http://schemas.openxmlformats.org/drawingml/2006/main">
          <a:off x="1265789" y="1965326"/>
          <a:ext cx="453542" cy="2095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s-CO" sz="1200" b="1">
              <a:solidFill>
                <a:schemeClr val="bg1"/>
              </a:solidFill>
            </a:rPr>
            <a:t>15</a:t>
          </a:r>
        </a:p>
      </cdr:txBody>
    </cdr:sp>
  </cdr:relSizeAnchor>
</c:userShapes>
</file>

<file path=xl/drawings/drawing5.xml><?xml version="1.0" encoding="utf-8"?>
<c:userShapes xmlns:c="http://schemas.openxmlformats.org/drawingml/2006/chart">
  <cdr:relSizeAnchor xmlns:cdr="http://schemas.openxmlformats.org/drawingml/2006/chartDrawing">
    <cdr:from>
      <cdr:x>0.41706</cdr:x>
      <cdr:y>0.41584</cdr:y>
    </cdr:from>
    <cdr:to>
      <cdr:x>0.53958</cdr:x>
      <cdr:y>0.49292</cdr:y>
    </cdr:to>
    <cdr:cxnSp macro="">
      <cdr:nvCxnSpPr>
        <cdr:cNvPr id="2" name="8 Conector recto de flecha">
          <a:extLst xmlns:a="http://schemas.openxmlformats.org/drawingml/2006/main">
            <a:ext uri="{FF2B5EF4-FFF2-40B4-BE49-F238E27FC236}">
              <a16:creationId xmlns:a16="http://schemas.microsoft.com/office/drawing/2014/main" id="{86F87F93-479C-4FD6-90BF-B2C961942994}"/>
            </a:ext>
          </a:extLst>
        </cdr:cNvPr>
        <cdr:cNvCxnSpPr/>
      </cdr:nvCxnSpPr>
      <cdr:spPr>
        <a:xfrm xmlns:a="http://schemas.openxmlformats.org/drawingml/2006/main" flipV="1">
          <a:off x="1906798" y="1200150"/>
          <a:ext cx="560177" cy="222454"/>
        </a:xfrm>
        <a:prstGeom xmlns:a="http://schemas.openxmlformats.org/drawingml/2006/main" prst="straightConnector1">
          <a:avLst/>
        </a:prstGeom>
        <a:ln xmlns:a="http://schemas.openxmlformats.org/drawingml/2006/main">
          <a:headEnd type="oval"/>
          <a:tailEnd type="arrow"/>
        </a:ln>
      </cdr:spPr>
      <cdr:style>
        <a:lnRef xmlns:a="http://schemas.openxmlformats.org/drawingml/2006/main" idx="2">
          <a:schemeClr val="dk1"/>
        </a:lnRef>
        <a:fillRef xmlns:a="http://schemas.openxmlformats.org/drawingml/2006/main" idx="0">
          <a:schemeClr val="dk1"/>
        </a:fillRef>
        <a:effectRef xmlns:a="http://schemas.openxmlformats.org/drawingml/2006/main" idx="1">
          <a:schemeClr val="dk1"/>
        </a:effectRef>
        <a:fontRef xmlns:a="http://schemas.openxmlformats.org/drawingml/2006/main" idx="minor">
          <a:schemeClr val="tx1"/>
        </a:fontRef>
      </cdr:style>
    </cdr:cxnSp>
  </cdr:relSizeAnchor>
  <cdr:relSizeAnchor xmlns:cdr="http://schemas.openxmlformats.org/drawingml/2006/chartDrawing">
    <cdr:from>
      <cdr:x>0.54001</cdr:x>
      <cdr:y>0.34157</cdr:y>
    </cdr:from>
    <cdr:to>
      <cdr:x>0.63922</cdr:x>
      <cdr:y>0.41417</cdr:y>
    </cdr:to>
    <cdr:sp macro="" textlink="">
      <cdr:nvSpPr>
        <cdr:cNvPr id="4" name="CuadroTexto 1">
          <a:extLst xmlns:a="http://schemas.openxmlformats.org/drawingml/2006/main">
            <a:ext uri="{FF2B5EF4-FFF2-40B4-BE49-F238E27FC236}">
              <a16:creationId xmlns:a16="http://schemas.microsoft.com/office/drawing/2014/main" id="{E48EFD21-1BEB-45FC-9E75-C46A980D97E3}"/>
            </a:ext>
          </a:extLst>
        </cdr:cNvPr>
        <cdr:cNvSpPr txBox="1"/>
      </cdr:nvSpPr>
      <cdr:spPr>
        <a:xfrm xmlns:a="http://schemas.openxmlformats.org/drawingml/2006/main">
          <a:off x="2468926" y="985798"/>
          <a:ext cx="453588" cy="2095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O" sz="1200" b="1"/>
            <a:t>5</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ncadena\AppData\Roaming\Microsoft\Excel\Matriz%20riesgos%20y%20controles%20%20-%20Recaudos%20y%20Pagos%2002-11-2022%20actualizada%20(version%202).xlsb" TargetMode="External"/><Relationship Id="rId1" Type="http://schemas.openxmlformats.org/officeDocument/2006/relationships/externalLinkPath" Target="file:///C:\Users\ncadena\AppData\Roaming\Microsoft\Excel\Matriz%20riesgos%20y%20controles%20%20-%20Recaudos%20y%20Pagos%2002-11-2022%20actualizada%20(version%202).xlsb"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RIESGOS\03%20Riesgo%20operativo\01%20Administraci&#243;n%20FPP\02%20Auditor&#237;a%20FPP\02%20Riesgos\2022\Matriz%20riesgos%20y%20controles%20-%20Auditor&#237;a%20FPP%2028-09-2022.xlsx" TargetMode="External"/><Relationship Id="rId1" Type="http://schemas.openxmlformats.org/officeDocument/2006/relationships/externalLinkPath" Target="file:///Z:\RIESGOS\03%20Riesgo%20operativo\01%20Administraci&#243;n%20FPP\02%20Auditor&#237;a%20FPP\02%20Riesgos\2022\Matriz%20riesgos%20y%20controles%20-%20Auditor&#237;a%20FPP%2028-09-2022.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Z:\RIESGOS\09%20Riesgo%20cumplimiento\03%20Matriz%20riesgos%20Fraude%20y%20Corrupci&#243;n%20-%20Recaudos%20y%20Pagos%2014-08-2023.xlsx" TargetMode="External"/><Relationship Id="rId1" Type="http://schemas.openxmlformats.org/officeDocument/2006/relationships/externalLinkPath" Target="file:///Z:\RIESGOS\09%20Riesgo%20cumplimiento\03%20Matriz%20riesgos%20Fraude%20y%20Corrupci&#243;n%20-%20Recaudos%20y%20Pagos%2014-08-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rmfedepalma-my.sharepoint.com/personal/aespinosa_cenipalma_org/Documents/HomeOffice/CGR/Visita%202021/Matrices%20sin%20controles%20cumplimiento/17%20Matriz%20riesgos%20y%20controles%20-%20Tesorer&#237;a%2024-08-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ehernandezt\Documents\SAR\Metodolog&#237;a%20de%20Riesgo%20por%20Proyecto\Identificaci&#243;n%20y%20evaluaci&#243;n%20de%20riesgos%20por%20proyec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CION DEL PROCESO"/>
      <sheetName val="CRITERIOS DE VALORACIÓN"/>
      <sheetName val="OPORTUNIDADES"/>
      <sheetName val="EVALUACIÓN DE RIESGO Y CONTROL"/>
      <sheetName val="Hoja2"/>
      <sheetName val="Hoja1"/>
      <sheetName val="MAPAS DE RIESGO"/>
      <sheetName val="PERFIL DE RIESGO"/>
      <sheetName val="VARIABLES PARA MEDIR EL CONTROL"/>
      <sheetName val="VARIABLES VIABILIDAD OPORTUNIDA"/>
      <sheetName val="LISTAS DESPLEGABLE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ow r="2">
          <cell r="G2" t="str">
            <v>Ejecución del control con desviaciones frente al diseño y la gestión de la causa raíz que expone a la organización a riesgos extremos y altos</v>
          </cell>
          <cell r="H2" t="str">
            <v>No es trazable</v>
          </cell>
        </row>
        <row r="3">
          <cell r="G3" t="str">
            <v>Ejecución del control con desviaciones frente al diseño y la gestión de la causa raíz que expone a la organización a riesgos moderados</v>
          </cell>
          <cell r="H3" t="str">
            <v>Se puede trazar parcialmente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CION DEL PROCESO"/>
      <sheetName val="INVENTARIO DE EVENTOS"/>
      <sheetName val="CRITERIOS DE VALORACIÓN"/>
      <sheetName val="EVALUACIÓN DE RIESGO Y CONTROL"/>
      <sheetName val="Hoja1"/>
      <sheetName val="MAPAS DE RIESGO"/>
      <sheetName val="PERFIL DE RIESGO"/>
      <sheetName val="VARIABLES PARA MEDIR EL CONTROL"/>
      <sheetName val="LISTAS DESPLEGABLES"/>
    </sheetNames>
    <sheetDataSet>
      <sheetData sheetId="0"/>
      <sheetData sheetId="1"/>
      <sheetData sheetId="2"/>
      <sheetData sheetId="3"/>
      <sheetData sheetId="4"/>
      <sheetData sheetId="5"/>
      <sheetData sheetId="6"/>
      <sheetData sheetId="7"/>
      <sheetData sheetId="8">
        <row r="2">
          <cell r="G2" t="str">
            <v>Ejecución del control con desviaciones frente al diseño y la gestión de la causa raiz que expone a la organización a riesgos extremos y altos</v>
          </cell>
          <cell r="H2" t="str">
            <v>No es trazable</v>
          </cell>
        </row>
        <row r="3">
          <cell r="G3" t="str">
            <v>Ejecución del control con desviaciones frente al diseño y la gestión de la causa raiz que expone a la organización a riesgos moderados</v>
          </cell>
          <cell r="H3" t="str">
            <v>Se puede trazar parcialmente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SCRIPCION DEL PROCESO"/>
      <sheetName val="CRITERIOS DE VALORACIÓN"/>
      <sheetName val="OPORTUNIDADES"/>
      <sheetName val="EVALUACIÓN DE RIESGO Y CONTROL"/>
      <sheetName val="MAPAS DE RIESGO"/>
      <sheetName val="PERFIL DE RIESGO"/>
      <sheetName val="VARIABLES PARA MEDIR EL CONTROL"/>
      <sheetName val="VARIABLES VIABILIDAD OPORTUNIDA"/>
      <sheetName val="LISTAS DESPLEGABLES"/>
    </sheetNames>
    <sheetDataSet>
      <sheetData sheetId="0"/>
      <sheetData sheetId="1"/>
      <sheetData sheetId="2"/>
      <sheetData sheetId="3"/>
      <sheetData sheetId="4"/>
      <sheetData sheetId="5"/>
      <sheetData sheetId="6"/>
      <sheetData sheetId="7"/>
      <sheetData sheetId="8">
        <row r="2">
          <cell r="G2" t="str">
            <v>Ejecución del control con desviaciones frente al diseño y la gestión de la causa raíz que expone a la organización a riesgos extremos y altos</v>
          </cell>
          <cell r="H2" t="str">
            <v>No es trazable</v>
          </cell>
        </row>
        <row r="3">
          <cell r="G3" t="str">
            <v>Ejecución del control con desviaciones frente al diseño y la gestión de la causa raíz que expone a la organización a riesgos moderados</v>
          </cell>
          <cell r="H3" t="str">
            <v>Se puede trazar parcialmente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CION DEL PROCESO"/>
      <sheetName val="INVENTARIO DE EVENTOS"/>
      <sheetName val="CRITERIOS DE VALORACIÓN"/>
      <sheetName val="EVALUACIÓN DE RIESGO Y CONTROL"/>
      <sheetName val="MAPAS DE RIESGO"/>
      <sheetName val="PERFIL DE RIESGO"/>
      <sheetName val="VARIABLES PARA MEDIR EL CONTROL"/>
      <sheetName val="LISTAS DESPLEG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G2" t="str">
            <v>Ejecución del control con desviaciones frente al diseño y la gestión de la causa raíz que expone a la organización a riesgos extremos y altos</v>
          </cell>
          <cell r="H2" t="str">
            <v>No es trazable</v>
          </cell>
        </row>
        <row r="3">
          <cell r="G3" t="str">
            <v>Ejecución del control con desviaciones frente al diseño y la gestión de la causa raíz que expone a la organización a riesgos moderados</v>
          </cell>
          <cell r="H3" t="str">
            <v>Se puede trazar parcialmente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S DE IMPACTO"/>
      <sheetName val="FUENTES DE RIESGO"/>
      <sheetName val="Establecimiento de Objetivos"/>
      <sheetName val="Identificación de eventos"/>
      <sheetName val="Definición Impacto Probabilidad"/>
      <sheetName val="Evaluación Riesgos y Controles"/>
      <sheetName val="Mapa de riesgo"/>
      <sheetName val="Mapa de control"/>
      <sheetName val="Perfil de riesgo"/>
      <sheetName val="LISTAS DESPLEGABLES"/>
    </sheetNames>
    <sheetDataSet>
      <sheetData sheetId="0"/>
      <sheetData sheetId="1"/>
      <sheetData sheetId="2"/>
      <sheetData sheetId="3"/>
      <sheetData sheetId="4"/>
      <sheetData sheetId="5"/>
      <sheetData sheetId="6"/>
      <sheetData sheetId="7"/>
      <sheetData sheetId="8">
        <row r="2">
          <cell r="A2" t="str">
            <v>Bajo</v>
          </cell>
          <cell r="B2">
            <v>12</v>
          </cell>
        </row>
        <row r="3">
          <cell r="A3" t="str">
            <v>Moderado</v>
          </cell>
          <cell r="B3">
            <v>12</v>
          </cell>
        </row>
        <row r="4">
          <cell r="A4" t="str">
            <v>Alto</v>
          </cell>
          <cell r="B4">
            <v>24</v>
          </cell>
        </row>
        <row r="5">
          <cell r="A5" t="str">
            <v>Extremo</v>
          </cell>
          <cell r="B5">
            <v>52</v>
          </cell>
        </row>
      </sheetData>
      <sheetData sheetId="9" refreshError="1"/>
    </sheetDataSet>
  </externalBook>
</externalLink>
</file>

<file path=xl/persons/person.xml><?xml version="1.0" encoding="utf-8"?>
<personList xmlns="http://schemas.microsoft.com/office/spreadsheetml/2018/threadedcomments" xmlns:x="http://schemas.openxmlformats.org/spreadsheetml/2006/main">
  <person displayName="Brandon Garzón Parra" id="{CEC9CBBB-614B-4E16-BCA3-54877A4B5F6C}" userId="S::bgarzon@cenipalma.org::e533553d-bc70-45a0-b6d1-b1e5e03841fc" providerId="AD"/>
  <person displayName="Natalia Cadena Sandoval" id="{A5F8DCF1-62CC-4309-AE55-9A89AD6CB9F9}" userId="S::ncadena@fedepalma.org::de2f3e2a-8992-4f2d-832f-e09b286cf5d5" providerId="AD"/>
  <person displayName="LUIS ALFONSO SERRANO POLO" id="{A3DF183D-1480-403D-AA90-ABB3EBFD5471}" userId="S::SERRANO_LUIS@javeriana.edu.co::4d0017e7-b084-443b-b9a3-be301a95aa9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Z10" dT="2022-09-29T22:20:40.61" personId="{A5F8DCF1-62CC-4309-AE55-9A89AD6CB9F9}" id="{289074D3-BDF6-45B9-9A95-85FE0E662296}">
    <text>Proceso en softexpert</text>
  </threadedComment>
  <threadedComment ref="T17" dT="2022-10-27T14:18:47.21" personId="{A3DF183D-1480-403D-AA90-ABB3EBFD5471}" id="{84FBF4C5-8934-4A74-B85B-DEFF3C54DED0}">
    <text>Se establece la naturaleza de este control como preventiva, dado que se esta otorgando un plazo al deudor para que pague antes de iniciar el proceso de conformidad ante la DIAN para proceder con el cobro jurídico.</text>
  </threadedComment>
  <threadedComment ref="Z40" dT="2022-09-27T21:33:39.37" personId="{CEC9CBBB-614B-4E16-BCA3-54877A4B5F6C}" id="{4A80B8EB-A052-4A02-9DA1-FC5534A70D73}">
    <text>Auditorìas operativas y financieras</text>
  </threadedComment>
  <threadedComment ref="Z53" dT="2022-09-27T21:33:39.37" personId="{CEC9CBBB-614B-4E16-BCA3-54877A4B5F6C}" id="{A4DC652F-F56D-4AED-8F40-882160DD6938}">
    <text>Auditorìas operativas y financieras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7" Type="http://schemas.microsoft.com/office/2017/10/relationships/threadedComment" Target="../threadedComments/threadedComment1.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40"/>
  <sheetViews>
    <sheetView showGridLines="0" topLeftCell="E10" zoomScaleNormal="100" zoomScaleSheetLayoutView="120" workbookViewId="0">
      <selection activeCell="P15" sqref="P15:Q15"/>
    </sheetView>
  </sheetViews>
  <sheetFormatPr baseColWidth="10" defaultColWidth="15.7109375" defaultRowHeight="12.75" x14ac:dyDescent="0.2"/>
  <cols>
    <col min="1" max="1" width="3" style="64" customWidth="1"/>
    <col min="2" max="2" width="12.7109375" style="64" customWidth="1"/>
    <col min="3" max="3" width="9.5703125" style="64" customWidth="1"/>
    <col min="4" max="6" width="11.85546875" style="64" customWidth="1"/>
    <col min="7" max="7" width="12" style="64" customWidth="1"/>
    <col min="8" max="12" width="11.85546875" style="64" customWidth="1"/>
    <col min="13" max="13" width="9.5703125" style="64" customWidth="1"/>
    <col min="14" max="14" width="18.42578125" style="64" customWidth="1"/>
    <col min="15" max="15" width="15.5703125" style="64" customWidth="1"/>
    <col min="16" max="17" width="12.28515625" style="64" customWidth="1"/>
    <col min="18" max="18" width="11.85546875" style="64" customWidth="1"/>
    <col min="19" max="19" width="14.28515625" style="64" customWidth="1"/>
    <col min="20" max="20" width="7.28515625" style="64" customWidth="1"/>
    <col min="21" max="258" width="15.7109375" style="64"/>
    <col min="259" max="259" width="3" style="64" customWidth="1"/>
    <col min="260" max="260" width="14.7109375" style="64" customWidth="1"/>
    <col min="261" max="270" width="11.85546875" style="64" customWidth="1"/>
    <col min="271" max="272" width="13.5703125" style="64" customWidth="1"/>
    <col min="273" max="273" width="11.85546875" style="64" customWidth="1"/>
    <col min="274" max="274" width="14.28515625" style="64" customWidth="1"/>
    <col min="275" max="275" width="2.5703125" style="64" customWidth="1"/>
    <col min="276" max="514" width="15.7109375" style="64"/>
    <col min="515" max="515" width="3" style="64" customWidth="1"/>
    <col min="516" max="516" width="14.7109375" style="64" customWidth="1"/>
    <col min="517" max="526" width="11.85546875" style="64" customWidth="1"/>
    <col min="527" max="528" width="13.5703125" style="64" customWidth="1"/>
    <col min="529" max="529" width="11.85546875" style="64" customWidth="1"/>
    <col min="530" max="530" width="14.28515625" style="64" customWidth="1"/>
    <col min="531" max="531" width="2.5703125" style="64" customWidth="1"/>
    <col min="532" max="770" width="15.7109375" style="64"/>
    <col min="771" max="771" width="3" style="64" customWidth="1"/>
    <col min="772" max="772" width="14.7109375" style="64" customWidth="1"/>
    <col min="773" max="782" width="11.85546875" style="64" customWidth="1"/>
    <col min="783" max="784" width="13.5703125" style="64" customWidth="1"/>
    <col min="785" max="785" width="11.85546875" style="64" customWidth="1"/>
    <col min="786" max="786" width="14.28515625" style="64" customWidth="1"/>
    <col min="787" max="787" width="2.5703125" style="64" customWidth="1"/>
    <col min="788" max="1026" width="15.7109375" style="64"/>
    <col min="1027" max="1027" width="3" style="64" customWidth="1"/>
    <col min="1028" max="1028" width="14.7109375" style="64" customWidth="1"/>
    <col min="1029" max="1038" width="11.85546875" style="64" customWidth="1"/>
    <col min="1039" max="1040" width="13.5703125" style="64" customWidth="1"/>
    <col min="1041" max="1041" width="11.85546875" style="64" customWidth="1"/>
    <col min="1042" max="1042" width="14.28515625" style="64" customWidth="1"/>
    <col min="1043" max="1043" width="2.5703125" style="64" customWidth="1"/>
    <col min="1044" max="1282" width="15.7109375" style="64"/>
    <col min="1283" max="1283" width="3" style="64" customWidth="1"/>
    <col min="1284" max="1284" width="14.7109375" style="64" customWidth="1"/>
    <col min="1285" max="1294" width="11.85546875" style="64" customWidth="1"/>
    <col min="1295" max="1296" width="13.5703125" style="64" customWidth="1"/>
    <col min="1297" max="1297" width="11.85546875" style="64" customWidth="1"/>
    <col min="1298" max="1298" width="14.28515625" style="64" customWidth="1"/>
    <col min="1299" max="1299" width="2.5703125" style="64" customWidth="1"/>
    <col min="1300" max="1538" width="15.7109375" style="64"/>
    <col min="1539" max="1539" width="3" style="64" customWidth="1"/>
    <col min="1540" max="1540" width="14.7109375" style="64" customWidth="1"/>
    <col min="1541" max="1550" width="11.85546875" style="64" customWidth="1"/>
    <col min="1551" max="1552" width="13.5703125" style="64" customWidth="1"/>
    <col min="1553" max="1553" width="11.85546875" style="64" customWidth="1"/>
    <col min="1554" max="1554" width="14.28515625" style="64" customWidth="1"/>
    <col min="1555" max="1555" width="2.5703125" style="64" customWidth="1"/>
    <col min="1556" max="1794" width="15.7109375" style="64"/>
    <col min="1795" max="1795" width="3" style="64" customWidth="1"/>
    <col min="1796" max="1796" width="14.7109375" style="64" customWidth="1"/>
    <col min="1797" max="1806" width="11.85546875" style="64" customWidth="1"/>
    <col min="1807" max="1808" width="13.5703125" style="64" customWidth="1"/>
    <col min="1809" max="1809" width="11.85546875" style="64" customWidth="1"/>
    <col min="1810" max="1810" width="14.28515625" style="64" customWidth="1"/>
    <col min="1811" max="1811" width="2.5703125" style="64" customWidth="1"/>
    <col min="1812" max="2050" width="15.7109375" style="64"/>
    <col min="2051" max="2051" width="3" style="64" customWidth="1"/>
    <col min="2052" max="2052" width="14.7109375" style="64" customWidth="1"/>
    <col min="2053" max="2062" width="11.85546875" style="64" customWidth="1"/>
    <col min="2063" max="2064" width="13.5703125" style="64" customWidth="1"/>
    <col min="2065" max="2065" width="11.85546875" style="64" customWidth="1"/>
    <col min="2066" max="2066" width="14.28515625" style="64" customWidth="1"/>
    <col min="2067" max="2067" width="2.5703125" style="64" customWidth="1"/>
    <col min="2068" max="2306" width="15.7109375" style="64"/>
    <col min="2307" max="2307" width="3" style="64" customWidth="1"/>
    <col min="2308" max="2308" width="14.7109375" style="64" customWidth="1"/>
    <col min="2309" max="2318" width="11.85546875" style="64" customWidth="1"/>
    <col min="2319" max="2320" width="13.5703125" style="64" customWidth="1"/>
    <col min="2321" max="2321" width="11.85546875" style="64" customWidth="1"/>
    <col min="2322" max="2322" width="14.28515625" style="64" customWidth="1"/>
    <col min="2323" max="2323" width="2.5703125" style="64" customWidth="1"/>
    <col min="2324" max="2562" width="15.7109375" style="64"/>
    <col min="2563" max="2563" width="3" style="64" customWidth="1"/>
    <col min="2564" max="2564" width="14.7109375" style="64" customWidth="1"/>
    <col min="2565" max="2574" width="11.85546875" style="64" customWidth="1"/>
    <col min="2575" max="2576" width="13.5703125" style="64" customWidth="1"/>
    <col min="2577" max="2577" width="11.85546875" style="64" customWidth="1"/>
    <col min="2578" max="2578" width="14.28515625" style="64" customWidth="1"/>
    <col min="2579" max="2579" width="2.5703125" style="64" customWidth="1"/>
    <col min="2580" max="2818" width="15.7109375" style="64"/>
    <col min="2819" max="2819" width="3" style="64" customWidth="1"/>
    <col min="2820" max="2820" width="14.7109375" style="64" customWidth="1"/>
    <col min="2821" max="2830" width="11.85546875" style="64" customWidth="1"/>
    <col min="2831" max="2832" width="13.5703125" style="64" customWidth="1"/>
    <col min="2833" max="2833" width="11.85546875" style="64" customWidth="1"/>
    <col min="2834" max="2834" width="14.28515625" style="64" customWidth="1"/>
    <col min="2835" max="2835" width="2.5703125" style="64" customWidth="1"/>
    <col min="2836" max="3074" width="15.7109375" style="64"/>
    <col min="3075" max="3075" width="3" style="64" customWidth="1"/>
    <col min="3076" max="3076" width="14.7109375" style="64" customWidth="1"/>
    <col min="3077" max="3086" width="11.85546875" style="64" customWidth="1"/>
    <col min="3087" max="3088" width="13.5703125" style="64" customWidth="1"/>
    <col min="3089" max="3089" width="11.85546875" style="64" customWidth="1"/>
    <col min="3090" max="3090" width="14.28515625" style="64" customWidth="1"/>
    <col min="3091" max="3091" width="2.5703125" style="64" customWidth="1"/>
    <col min="3092" max="3330" width="15.7109375" style="64"/>
    <col min="3331" max="3331" width="3" style="64" customWidth="1"/>
    <col min="3332" max="3332" width="14.7109375" style="64" customWidth="1"/>
    <col min="3333" max="3342" width="11.85546875" style="64" customWidth="1"/>
    <col min="3343" max="3344" width="13.5703125" style="64" customWidth="1"/>
    <col min="3345" max="3345" width="11.85546875" style="64" customWidth="1"/>
    <col min="3346" max="3346" width="14.28515625" style="64" customWidth="1"/>
    <col min="3347" max="3347" width="2.5703125" style="64" customWidth="1"/>
    <col min="3348" max="3586" width="15.7109375" style="64"/>
    <col min="3587" max="3587" width="3" style="64" customWidth="1"/>
    <col min="3588" max="3588" width="14.7109375" style="64" customWidth="1"/>
    <col min="3589" max="3598" width="11.85546875" style="64" customWidth="1"/>
    <col min="3599" max="3600" width="13.5703125" style="64" customWidth="1"/>
    <col min="3601" max="3601" width="11.85546875" style="64" customWidth="1"/>
    <col min="3602" max="3602" width="14.28515625" style="64" customWidth="1"/>
    <col min="3603" max="3603" width="2.5703125" style="64" customWidth="1"/>
    <col min="3604" max="3842" width="15.7109375" style="64"/>
    <col min="3843" max="3843" width="3" style="64" customWidth="1"/>
    <col min="3844" max="3844" width="14.7109375" style="64" customWidth="1"/>
    <col min="3845" max="3854" width="11.85546875" style="64" customWidth="1"/>
    <col min="3855" max="3856" width="13.5703125" style="64" customWidth="1"/>
    <col min="3857" max="3857" width="11.85546875" style="64" customWidth="1"/>
    <col min="3858" max="3858" width="14.28515625" style="64" customWidth="1"/>
    <col min="3859" max="3859" width="2.5703125" style="64" customWidth="1"/>
    <col min="3860" max="4098" width="15.7109375" style="64"/>
    <col min="4099" max="4099" width="3" style="64" customWidth="1"/>
    <col min="4100" max="4100" width="14.7109375" style="64" customWidth="1"/>
    <col min="4101" max="4110" width="11.85546875" style="64" customWidth="1"/>
    <col min="4111" max="4112" width="13.5703125" style="64" customWidth="1"/>
    <col min="4113" max="4113" width="11.85546875" style="64" customWidth="1"/>
    <col min="4114" max="4114" width="14.28515625" style="64" customWidth="1"/>
    <col min="4115" max="4115" width="2.5703125" style="64" customWidth="1"/>
    <col min="4116" max="4354" width="15.7109375" style="64"/>
    <col min="4355" max="4355" width="3" style="64" customWidth="1"/>
    <col min="4356" max="4356" width="14.7109375" style="64" customWidth="1"/>
    <col min="4357" max="4366" width="11.85546875" style="64" customWidth="1"/>
    <col min="4367" max="4368" width="13.5703125" style="64" customWidth="1"/>
    <col min="4369" max="4369" width="11.85546875" style="64" customWidth="1"/>
    <col min="4370" max="4370" width="14.28515625" style="64" customWidth="1"/>
    <col min="4371" max="4371" width="2.5703125" style="64" customWidth="1"/>
    <col min="4372" max="4610" width="15.7109375" style="64"/>
    <col min="4611" max="4611" width="3" style="64" customWidth="1"/>
    <col min="4612" max="4612" width="14.7109375" style="64" customWidth="1"/>
    <col min="4613" max="4622" width="11.85546875" style="64" customWidth="1"/>
    <col min="4623" max="4624" width="13.5703125" style="64" customWidth="1"/>
    <col min="4625" max="4625" width="11.85546875" style="64" customWidth="1"/>
    <col min="4626" max="4626" width="14.28515625" style="64" customWidth="1"/>
    <col min="4627" max="4627" width="2.5703125" style="64" customWidth="1"/>
    <col min="4628" max="4866" width="15.7109375" style="64"/>
    <col min="4867" max="4867" width="3" style="64" customWidth="1"/>
    <col min="4868" max="4868" width="14.7109375" style="64" customWidth="1"/>
    <col min="4869" max="4878" width="11.85546875" style="64" customWidth="1"/>
    <col min="4879" max="4880" width="13.5703125" style="64" customWidth="1"/>
    <col min="4881" max="4881" width="11.85546875" style="64" customWidth="1"/>
    <col min="4882" max="4882" width="14.28515625" style="64" customWidth="1"/>
    <col min="4883" max="4883" width="2.5703125" style="64" customWidth="1"/>
    <col min="4884" max="5122" width="15.7109375" style="64"/>
    <col min="5123" max="5123" width="3" style="64" customWidth="1"/>
    <col min="5124" max="5124" width="14.7109375" style="64" customWidth="1"/>
    <col min="5125" max="5134" width="11.85546875" style="64" customWidth="1"/>
    <col min="5135" max="5136" width="13.5703125" style="64" customWidth="1"/>
    <col min="5137" max="5137" width="11.85546875" style="64" customWidth="1"/>
    <col min="5138" max="5138" width="14.28515625" style="64" customWidth="1"/>
    <col min="5139" max="5139" width="2.5703125" style="64" customWidth="1"/>
    <col min="5140" max="5378" width="15.7109375" style="64"/>
    <col min="5379" max="5379" width="3" style="64" customWidth="1"/>
    <col min="5380" max="5380" width="14.7109375" style="64" customWidth="1"/>
    <col min="5381" max="5390" width="11.85546875" style="64" customWidth="1"/>
    <col min="5391" max="5392" width="13.5703125" style="64" customWidth="1"/>
    <col min="5393" max="5393" width="11.85546875" style="64" customWidth="1"/>
    <col min="5394" max="5394" width="14.28515625" style="64" customWidth="1"/>
    <col min="5395" max="5395" width="2.5703125" style="64" customWidth="1"/>
    <col min="5396" max="5634" width="15.7109375" style="64"/>
    <col min="5635" max="5635" width="3" style="64" customWidth="1"/>
    <col min="5636" max="5636" width="14.7109375" style="64" customWidth="1"/>
    <col min="5637" max="5646" width="11.85546875" style="64" customWidth="1"/>
    <col min="5647" max="5648" width="13.5703125" style="64" customWidth="1"/>
    <col min="5649" max="5649" width="11.85546875" style="64" customWidth="1"/>
    <col min="5650" max="5650" width="14.28515625" style="64" customWidth="1"/>
    <col min="5651" max="5651" width="2.5703125" style="64" customWidth="1"/>
    <col min="5652" max="5890" width="15.7109375" style="64"/>
    <col min="5891" max="5891" width="3" style="64" customWidth="1"/>
    <col min="5892" max="5892" width="14.7109375" style="64" customWidth="1"/>
    <col min="5893" max="5902" width="11.85546875" style="64" customWidth="1"/>
    <col min="5903" max="5904" width="13.5703125" style="64" customWidth="1"/>
    <col min="5905" max="5905" width="11.85546875" style="64" customWidth="1"/>
    <col min="5906" max="5906" width="14.28515625" style="64" customWidth="1"/>
    <col min="5907" max="5907" width="2.5703125" style="64" customWidth="1"/>
    <col min="5908" max="6146" width="15.7109375" style="64"/>
    <col min="6147" max="6147" width="3" style="64" customWidth="1"/>
    <col min="6148" max="6148" width="14.7109375" style="64" customWidth="1"/>
    <col min="6149" max="6158" width="11.85546875" style="64" customWidth="1"/>
    <col min="6159" max="6160" width="13.5703125" style="64" customWidth="1"/>
    <col min="6161" max="6161" width="11.85546875" style="64" customWidth="1"/>
    <col min="6162" max="6162" width="14.28515625" style="64" customWidth="1"/>
    <col min="6163" max="6163" width="2.5703125" style="64" customWidth="1"/>
    <col min="6164" max="6402" width="15.7109375" style="64"/>
    <col min="6403" max="6403" width="3" style="64" customWidth="1"/>
    <col min="6404" max="6404" width="14.7109375" style="64" customWidth="1"/>
    <col min="6405" max="6414" width="11.85546875" style="64" customWidth="1"/>
    <col min="6415" max="6416" width="13.5703125" style="64" customWidth="1"/>
    <col min="6417" max="6417" width="11.85546875" style="64" customWidth="1"/>
    <col min="6418" max="6418" width="14.28515625" style="64" customWidth="1"/>
    <col min="6419" max="6419" width="2.5703125" style="64" customWidth="1"/>
    <col min="6420" max="6658" width="15.7109375" style="64"/>
    <col min="6659" max="6659" width="3" style="64" customWidth="1"/>
    <col min="6660" max="6660" width="14.7109375" style="64" customWidth="1"/>
    <col min="6661" max="6670" width="11.85546875" style="64" customWidth="1"/>
    <col min="6671" max="6672" width="13.5703125" style="64" customWidth="1"/>
    <col min="6673" max="6673" width="11.85546875" style="64" customWidth="1"/>
    <col min="6674" max="6674" width="14.28515625" style="64" customWidth="1"/>
    <col min="6675" max="6675" width="2.5703125" style="64" customWidth="1"/>
    <col min="6676" max="6914" width="15.7109375" style="64"/>
    <col min="6915" max="6915" width="3" style="64" customWidth="1"/>
    <col min="6916" max="6916" width="14.7109375" style="64" customWidth="1"/>
    <col min="6917" max="6926" width="11.85546875" style="64" customWidth="1"/>
    <col min="6927" max="6928" width="13.5703125" style="64" customWidth="1"/>
    <col min="6929" max="6929" width="11.85546875" style="64" customWidth="1"/>
    <col min="6930" max="6930" width="14.28515625" style="64" customWidth="1"/>
    <col min="6931" max="6931" width="2.5703125" style="64" customWidth="1"/>
    <col min="6932" max="7170" width="15.7109375" style="64"/>
    <col min="7171" max="7171" width="3" style="64" customWidth="1"/>
    <col min="7172" max="7172" width="14.7109375" style="64" customWidth="1"/>
    <col min="7173" max="7182" width="11.85546875" style="64" customWidth="1"/>
    <col min="7183" max="7184" width="13.5703125" style="64" customWidth="1"/>
    <col min="7185" max="7185" width="11.85546875" style="64" customWidth="1"/>
    <col min="7186" max="7186" width="14.28515625" style="64" customWidth="1"/>
    <col min="7187" max="7187" width="2.5703125" style="64" customWidth="1"/>
    <col min="7188" max="7426" width="15.7109375" style="64"/>
    <col min="7427" max="7427" width="3" style="64" customWidth="1"/>
    <col min="7428" max="7428" width="14.7109375" style="64" customWidth="1"/>
    <col min="7429" max="7438" width="11.85546875" style="64" customWidth="1"/>
    <col min="7439" max="7440" width="13.5703125" style="64" customWidth="1"/>
    <col min="7441" max="7441" width="11.85546875" style="64" customWidth="1"/>
    <col min="7442" max="7442" width="14.28515625" style="64" customWidth="1"/>
    <col min="7443" max="7443" width="2.5703125" style="64" customWidth="1"/>
    <col min="7444" max="7682" width="15.7109375" style="64"/>
    <col min="7683" max="7683" width="3" style="64" customWidth="1"/>
    <col min="7684" max="7684" width="14.7109375" style="64" customWidth="1"/>
    <col min="7685" max="7694" width="11.85546875" style="64" customWidth="1"/>
    <col min="7695" max="7696" width="13.5703125" style="64" customWidth="1"/>
    <col min="7697" max="7697" width="11.85546875" style="64" customWidth="1"/>
    <col min="7698" max="7698" width="14.28515625" style="64" customWidth="1"/>
    <col min="7699" max="7699" width="2.5703125" style="64" customWidth="1"/>
    <col min="7700" max="7938" width="15.7109375" style="64"/>
    <col min="7939" max="7939" width="3" style="64" customWidth="1"/>
    <col min="7940" max="7940" width="14.7109375" style="64" customWidth="1"/>
    <col min="7941" max="7950" width="11.85546875" style="64" customWidth="1"/>
    <col min="7951" max="7952" width="13.5703125" style="64" customWidth="1"/>
    <col min="7953" max="7953" width="11.85546875" style="64" customWidth="1"/>
    <col min="7954" max="7954" width="14.28515625" style="64" customWidth="1"/>
    <col min="7955" max="7955" width="2.5703125" style="64" customWidth="1"/>
    <col min="7956" max="8194" width="15.7109375" style="64"/>
    <col min="8195" max="8195" width="3" style="64" customWidth="1"/>
    <col min="8196" max="8196" width="14.7109375" style="64" customWidth="1"/>
    <col min="8197" max="8206" width="11.85546875" style="64" customWidth="1"/>
    <col min="8207" max="8208" width="13.5703125" style="64" customWidth="1"/>
    <col min="8209" max="8209" width="11.85546875" style="64" customWidth="1"/>
    <col min="8210" max="8210" width="14.28515625" style="64" customWidth="1"/>
    <col min="8211" max="8211" width="2.5703125" style="64" customWidth="1"/>
    <col min="8212" max="8450" width="15.7109375" style="64"/>
    <col min="8451" max="8451" width="3" style="64" customWidth="1"/>
    <col min="8452" max="8452" width="14.7109375" style="64" customWidth="1"/>
    <col min="8453" max="8462" width="11.85546875" style="64" customWidth="1"/>
    <col min="8463" max="8464" width="13.5703125" style="64" customWidth="1"/>
    <col min="8465" max="8465" width="11.85546875" style="64" customWidth="1"/>
    <col min="8466" max="8466" width="14.28515625" style="64" customWidth="1"/>
    <col min="8467" max="8467" width="2.5703125" style="64" customWidth="1"/>
    <col min="8468" max="8706" width="15.7109375" style="64"/>
    <col min="8707" max="8707" width="3" style="64" customWidth="1"/>
    <col min="8708" max="8708" width="14.7109375" style="64" customWidth="1"/>
    <col min="8709" max="8718" width="11.85546875" style="64" customWidth="1"/>
    <col min="8719" max="8720" width="13.5703125" style="64" customWidth="1"/>
    <col min="8721" max="8721" width="11.85546875" style="64" customWidth="1"/>
    <col min="8722" max="8722" width="14.28515625" style="64" customWidth="1"/>
    <col min="8723" max="8723" width="2.5703125" style="64" customWidth="1"/>
    <col min="8724" max="8962" width="15.7109375" style="64"/>
    <col min="8963" max="8963" width="3" style="64" customWidth="1"/>
    <col min="8964" max="8964" width="14.7109375" style="64" customWidth="1"/>
    <col min="8965" max="8974" width="11.85546875" style="64" customWidth="1"/>
    <col min="8975" max="8976" width="13.5703125" style="64" customWidth="1"/>
    <col min="8977" max="8977" width="11.85546875" style="64" customWidth="1"/>
    <col min="8978" max="8978" width="14.28515625" style="64" customWidth="1"/>
    <col min="8979" max="8979" width="2.5703125" style="64" customWidth="1"/>
    <col min="8980" max="9218" width="15.7109375" style="64"/>
    <col min="9219" max="9219" width="3" style="64" customWidth="1"/>
    <col min="9220" max="9220" width="14.7109375" style="64" customWidth="1"/>
    <col min="9221" max="9230" width="11.85546875" style="64" customWidth="1"/>
    <col min="9231" max="9232" width="13.5703125" style="64" customWidth="1"/>
    <col min="9233" max="9233" width="11.85546875" style="64" customWidth="1"/>
    <col min="9234" max="9234" width="14.28515625" style="64" customWidth="1"/>
    <col min="9235" max="9235" width="2.5703125" style="64" customWidth="1"/>
    <col min="9236" max="9474" width="15.7109375" style="64"/>
    <col min="9475" max="9475" width="3" style="64" customWidth="1"/>
    <col min="9476" max="9476" width="14.7109375" style="64" customWidth="1"/>
    <col min="9477" max="9486" width="11.85546875" style="64" customWidth="1"/>
    <col min="9487" max="9488" width="13.5703125" style="64" customWidth="1"/>
    <col min="9489" max="9489" width="11.85546875" style="64" customWidth="1"/>
    <col min="9490" max="9490" width="14.28515625" style="64" customWidth="1"/>
    <col min="9491" max="9491" width="2.5703125" style="64" customWidth="1"/>
    <col min="9492" max="9730" width="15.7109375" style="64"/>
    <col min="9731" max="9731" width="3" style="64" customWidth="1"/>
    <col min="9732" max="9732" width="14.7109375" style="64" customWidth="1"/>
    <col min="9733" max="9742" width="11.85546875" style="64" customWidth="1"/>
    <col min="9743" max="9744" width="13.5703125" style="64" customWidth="1"/>
    <col min="9745" max="9745" width="11.85546875" style="64" customWidth="1"/>
    <col min="9746" max="9746" width="14.28515625" style="64" customWidth="1"/>
    <col min="9747" max="9747" width="2.5703125" style="64" customWidth="1"/>
    <col min="9748" max="9986" width="15.7109375" style="64"/>
    <col min="9987" max="9987" width="3" style="64" customWidth="1"/>
    <col min="9988" max="9988" width="14.7109375" style="64" customWidth="1"/>
    <col min="9989" max="9998" width="11.85546875" style="64" customWidth="1"/>
    <col min="9999" max="10000" width="13.5703125" style="64" customWidth="1"/>
    <col min="10001" max="10001" width="11.85546875" style="64" customWidth="1"/>
    <col min="10002" max="10002" width="14.28515625" style="64" customWidth="1"/>
    <col min="10003" max="10003" width="2.5703125" style="64" customWidth="1"/>
    <col min="10004" max="10242" width="15.7109375" style="64"/>
    <col min="10243" max="10243" width="3" style="64" customWidth="1"/>
    <col min="10244" max="10244" width="14.7109375" style="64" customWidth="1"/>
    <col min="10245" max="10254" width="11.85546875" style="64" customWidth="1"/>
    <col min="10255" max="10256" width="13.5703125" style="64" customWidth="1"/>
    <col min="10257" max="10257" width="11.85546875" style="64" customWidth="1"/>
    <col min="10258" max="10258" width="14.28515625" style="64" customWidth="1"/>
    <col min="10259" max="10259" width="2.5703125" style="64" customWidth="1"/>
    <col min="10260" max="10498" width="15.7109375" style="64"/>
    <col min="10499" max="10499" width="3" style="64" customWidth="1"/>
    <col min="10500" max="10500" width="14.7109375" style="64" customWidth="1"/>
    <col min="10501" max="10510" width="11.85546875" style="64" customWidth="1"/>
    <col min="10511" max="10512" width="13.5703125" style="64" customWidth="1"/>
    <col min="10513" max="10513" width="11.85546875" style="64" customWidth="1"/>
    <col min="10514" max="10514" width="14.28515625" style="64" customWidth="1"/>
    <col min="10515" max="10515" width="2.5703125" style="64" customWidth="1"/>
    <col min="10516" max="10754" width="15.7109375" style="64"/>
    <col min="10755" max="10755" width="3" style="64" customWidth="1"/>
    <col min="10756" max="10756" width="14.7109375" style="64" customWidth="1"/>
    <col min="10757" max="10766" width="11.85546875" style="64" customWidth="1"/>
    <col min="10767" max="10768" width="13.5703125" style="64" customWidth="1"/>
    <col min="10769" max="10769" width="11.85546875" style="64" customWidth="1"/>
    <col min="10770" max="10770" width="14.28515625" style="64" customWidth="1"/>
    <col min="10771" max="10771" width="2.5703125" style="64" customWidth="1"/>
    <col min="10772" max="11010" width="15.7109375" style="64"/>
    <col min="11011" max="11011" width="3" style="64" customWidth="1"/>
    <col min="11012" max="11012" width="14.7109375" style="64" customWidth="1"/>
    <col min="11013" max="11022" width="11.85546875" style="64" customWidth="1"/>
    <col min="11023" max="11024" width="13.5703125" style="64" customWidth="1"/>
    <col min="11025" max="11025" width="11.85546875" style="64" customWidth="1"/>
    <col min="11026" max="11026" width="14.28515625" style="64" customWidth="1"/>
    <col min="11027" max="11027" width="2.5703125" style="64" customWidth="1"/>
    <col min="11028" max="11266" width="15.7109375" style="64"/>
    <col min="11267" max="11267" width="3" style="64" customWidth="1"/>
    <col min="11268" max="11268" width="14.7109375" style="64" customWidth="1"/>
    <col min="11269" max="11278" width="11.85546875" style="64" customWidth="1"/>
    <col min="11279" max="11280" width="13.5703125" style="64" customWidth="1"/>
    <col min="11281" max="11281" width="11.85546875" style="64" customWidth="1"/>
    <col min="11282" max="11282" width="14.28515625" style="64" customWidth="1"/>
    <col min="11283" max="11283" width="2.5703125" style="64" customWidth="1"/>
    <col min="11284" max="11522" width="15.7109375" style="64"/>
    <col min="11523" max="11523" width="3" style="64" customWidth="1"/>
    <col min="11524" max="11524" width="14.7109375" style="64" customWidth="1"/>
    <col min="11525" max="11534" width="11.85546875" style="64" customWidth="1"/>
    <col min="11535" max="11536" width="13.5703125" style="64" customWidth="1"/>
    <col min="11537" max="11537" width="11.85546875" style="64" customWidth="1"/>
    <col min="11538" max="11538" width="14.28515625" style="64" customWidth="1"/>
    <col min="11539" max="11539" width="2.5703125" style="64" customWidth="1"/>
    <col min="11540" max="11778" width="15.7109375" style="64"/>
    <col min="11779" max="11779" width="3" style="64" customWidth="1"/>
    <col min="11780" max="11780" width="14.7109375" style="64" customWidth="1"/>
    <col min="11781" max="11790" width="11.85546875" style="64" customWidth="1"/>
    <col min="11791" max="11792" width="13.5703125" style="64" customWidth="1"/>
    <col min="11793" max="11793" width="11.85546875" style="64" customWidth="1"/>
    <col min="11794" max="11794" width="14.28515625" style="64" customWidth="1"/>
    <col min="11795" max="11795" width="2.5703125" style="64" customWidth="1"/>
    <col min="11796" max="12034" width="15.7109375" style="64"/>
    <col min="12035" max="12035" width="3" style="64" customWidth="1"/>
    <col min="12036" max="12036" width="14.7109375" style="64" customWidth="1"/>
    <col min="12037" max="12046" width="11.85546875" style="64" customWidth="1"/>
    <col min="12047" max="12048" width="13.5703125" style="64" customWidth="1"/>
    <col min="12049" max="12049" width="11.85546875" style="64" customWidth="1"/>
    <col min="12050" max="12050" width="14.28515625" style="64" customWidth="1"/>
    <col min="12051" max="12051" width="2.5703125" style="64" customWidth="1"/>
    <col min="12052" max="12290" width="15.7109375" style="64"/>
    <col min="12291" max="12291" width="3" style="64" customWidth="1"/>
    <col min="12292" max="12292" width="14.7109375" style="64" customWidth="1"/>
    <col min="12293" max="12302" width="11.85546875" style="64" customWidth="1"/>
    <col min="12303" max="12304" width="13.5703125" style="64" customWidth="1"/>
    <col min="12305" max="12305" width="11.85546875" style="64" customWidth="1"/>
    <col min="12306" max="12306" width="14.28515625" style="64" customWidth="1"/>
    <col min="12307" max="12307" width="2.5703125" style="64" customWidth="1"/>
    <col min="12308" max="12546" width="15.7109375" style="64"/>
    <col min="12547" max="12547" width="3" style="64" customWidth="1"/>
    <col min="12548" max="12548" width="14.7109375" style="64" customWidth="1"/>
    <col min="12549" max="12558" width="11.85546875" style="64" customWidth="1"/>
    <col min="12559" max="12560" width="13.5703125" style="64" customWidth="1"/>
    <col min="12561" max="12561" width="11.85546875" style="64" customWidth="1"/>
    <col min="12562" max="12562" width="14.28515625" style="64" customWidth="1"/>
    <col min="12563" max="12563" width="2.5703125" style="64" customWidth="1"/>
    <col min="12564" max="12802" width="15.7109375" style="64"/>
    <col min="12803" max="12803" width="3" style="64" customWidth="1"/>
    <col min="12804" max="12804" width="14.7109375" style="64" customWidth="1"/>
    <col min="12805" max="12814" width="11.85546875" style="64" customWidth="1"/>
    <col min="12815" max="12816" width="13.5703125" style="64" customWidth="1"/>
    <col min="12817" max="12817" width="11.85546875" style="64" customWidth="1"/>
    <col min="12818" max="12818" width="14.28515625" style="64" customWidth="1"/>
    <col min="12819" max="12819" width="2.5703125" style="64" customWidth="1"/>
    <col min="12820" max="13058" width="15.7109375" style="64"/>
    <col min="13059" max="13059" width="3" style="64" customWidth="1"/>
    <col min="13060" max="13060" width="14.7109375" style="64" customWidth="1"/>
    <col min="13061" max="13070" width="11.85546875" style="64" customWidth="1"/>
    <col min="13071" max="13072" width="13.5703125" style="64" customWidth="1"/>
    <col min="13073" max="13073" width="11.85546875" style="64" customWidth="1"/>
    <col min="13074" max="13074" width="14.28515625" style="64" customWidth="1"/>
    <col min="13075" max="13075" width="2.5703125" style="64" customWidth="1"/>
    <col min="13076" max="13314" width="15.7109375" style="64"/>
    <col min="13315" max="13315" width="3" style="64" customWidth="1"/>
    <col min="13316" max="13316" width="14.7109375" style="64" customWidth="1"/>
    <col min="13317" max="13326" width="11.85546875" style="64" customWidth="1"/>
    <col min="13327" max="13328" width="13.5703125" style="64" customWidth="1"/>
    <col min="13329" max="13329" width="11.85546875" style="64" customWidth="1"/>
    <col min="13330" max="13330" width="14.28515625" style="64" customWidth="1"/>
    <col min="13331" max="13331" width="2.5703125" style="64" customWidth="1"/>
    <col min="13332" max="13570" width="15.7109375" style="64"/>
    <col min="13571" max="13571" width="3" style="64" customWidth="1"/>
    <col min="13572" max="13572" width="14.7109375" style="64" customWidth="1"/>
    <col min="13573" max="13582" width="11.85546875" style="64" customWidth="1"/>
    <col min="13583" max="13584" width="13.5703125" style="64" customWidth="1"/>
    <col min="13585" max="13585" width="11.85546875" style="64" customWidth="1"/>
    <col min="13586" max="13586" width="14.28515625" style="64" customWidth="1"/>
    <col min="13587" max="13587" width="2.5703125" style="64" customWidth="1"/>
    <col min="13588" max="13826" width="15.7109375" style="64"/>
    <col min="13827" max="13827" width="3" style="64" customWidth="1"/>
    <col min="13828" max="13828" width="14.7109375" style="64" customWidth="1"/>
    <col min="13829" max="13838" width="11.85546875" style="64" customWidth="1"/>
    <col min="13839" max="13840" width="13.5703125" style="64" customWidth="1"/>
    <col min="13841" max="13841" width="11.85546875" style="64" customWidth="1"/>
    <col min="13842" max="13842" width="14.28515625" style="64" customWidth="1"/>
    <col min="13843" max="13843" width="2.5703125" style="64" customWidth="1"/>
    <col min="13844" max="14082" width="15.7109375" style="64"/>
    <col min="14083" max="14083" width="3" style="64" customWidth="1"/>
    <col min="14084" max="14084" width="14.7109375" style="64" customWidth="1"/>
    <col min="14085" max="14094" width="11.85546875" style="64" customWidth="1"/>
    <col min="14095" max="14096" width="13.5703125" style="64" customWidth="1"/>
    <col min="14097" max="14097" width="11.85546875" style="64" customWidth="1"/>
    <col min="14098" max="14098" width="14.28515625" style="64" customWidth="1"/>
    <col min="14099" max="14099" width="2.5703125" style="64" customWidth="1"/>
    <col min="14100" max="14338" width="15.7109375" style="64"/>
    <col min="14339" max="14339" width="3" style="64" customWidth="1"/>
    <col min="14340" max="14340" width="14.7109375" style="64" customWidth="1"/>
    <col min="14341" max="14350" width="11.85546875" style="64" customWidth="1"/>
    <col min="14351" max="14352" width="13.5703125" style="64" customWidth="1"/>
    <col min="14353" max="14353" width="11.85546875" style="64" customWidth="1"/>
    <col min="14354" max="14354" width="14.28515625" style="64" customWidth="1"/>
    <col min="14355" max="14355" width="2.5703125" style="64" customWidth="1"/>
    <col min="14356" max="14594" width="15.7109375" style="64"/>
    <col min="14595" max="14595" width="3" style="64" customWidth="1"/>
    <col min="14596" max="14596" width="14.7109375" style="64" customWidth="1"/>
    <col min="14597" max="14606" width="11.85546875" style="64" customWidth="1"/>
    <col min="14607" max="14608" width="13.5703125" style="64" customWidth="1"/>
    <col min="14609" max="14609" width="11.85546875" style="64" customWidth="1"/>
    <col min="14610" max="14610" width="14.28515625" style="64" customWidth="1"/>
    <col min="14611" max="14611" width="2.5703125" style="64" customWidth="1"/>
    <col min="14612" max="14850" width="15.7109375" style="64"/>
    <col min="14851" max="14851" width="3" style="64" customWidth="1"/>
    <col min="14852" max="14852" width="14.7109375" style="64" customWidth="1"/>
    <col min="14853" max="14862" width="11.85546875" style="64" customWidth="1"/>
    <col min="14863" max="14864" width="13.5703125" style="64" customWidth="1"/>
    <col min="14865" max="14865" width="11.85546875" style="64" customWidth="1"/>
    <col min="14866" max="14866" width="14.28515625" style="64" customWidth="1"/>
    <col min="14867" max="14867" width="2.5703125" style="64" customWidth="1"/>
    <col min="14868" max="15106" width="15.7109375" style="64"/>
    <col min="15107" max="15107" width="3" style="64" customWidth="1"/>
    <col min="15108" max="15108" width="14.7109375" style="64" customWidth="1"/>
    <col min="15109" max="15118" width="11.85546875" style="64" customWidth="1"/>
    <col min="15119" max="15120" width="13.5703125" style="64" customWidth="1"/>
    <col min="15121" max="15121" width="11.85546875" style="64" customWidth="1"/>
    <col min="15122" max="15122" width="14.28515625" style="64" customWidth="1"/>
    <col min="15123" max="15123" width="2.5703125" style="64" customWidth="1"/>
    <col min="15124" max="15362" width="15.7109375" style="64"/>
    <col min="15363" max="15363" width="3" style="64" customWidth="1"/>
    <col min="15364" max="15364" width="14.7109375" style="64" customWidth="1"/>
    <col min="15365" max="15374" width="11.85546875" style="64" customWidth="1"/>
    <col min="15375" max="15376" width="13.5703125" style="64" customWidth="1"/>
    <col min="15377" max="15377" width="11.85546875" style="64" customWidth="1"/>
    <col min="15378" max="15378" width="14.28515625" style="64" customWidth="1"/>
    <col min="15379" max="15379" width="2.5703125" style="64" customWidth="1"/>
    <col min="15380" max="15618" width="15.7109375" style="64"/>
    <col min="15619" max="15619" width="3" style="64" customWidth="1"/>
    <col min="15620" max="15620" width="14.7109375" style="64" customWidth="1"/>
    <col min="15621" max="15630" width="11.85546875" style="64" customWidth="1"/>
    <col min="15631" max="15632" width="13.5703125" style="64" customWidth="1"/>
    <col min="15633" max="15633" width="11.85546875" style="64" customWidth="1"/>
    <col min="15634" max="15634" width="14.28515625" style="64" customWidth="1"/>
    <col min="15635" max="15635" width="2.5703125" style="64" customWidth="1"/>
    <col min="15636" max="15874" width="15.7109375" style="64"/>
    <col min="15875" max="15875" width="3" style="64" customWidth="1"/>
    <col min="15876" max="15876" width="14.7109375" style="64" customWidth="1"/>
    <col min="15877" max="15886" width="11.85546875" style="64" customWidth="1"/>
    <col min="15887" max="15888" width="13.5703125" style="64" customWidth="1"/>
    <col min="15889" max="15889" width="11.85546875" style="64" customWidth="1"/>
    <col min="15890" max="15890" width="14.28515625" style="64" customWidth="1"/>
    <col min="15891" max="15891" width="2.5703125" style="64" customWidth="1"/>
    <col min="15892" max="16130" width="15.7109375" style="64"/>
    <col min="16131" max="16131" width="3" style="64" customWidth="1"/>
    <col min="16132" max="16132" width="14.7109375" style="64" customWidth="1"/>
    <col min="16133" max="16142" width="11.85546875" style="64" customWidth="1"/>
    <col min="16143" max="16144" width="13.5703125" style="64" customWidth="1"/>
    <col min="16145" max="16145" width="11.85546875" style="64" customWidth="1"/>
    <col min="16146" max="16146" width="14.28515625" style="64" customWidth="1"/>
    <col min="16147" max="16147" width="2.5703125" style="64" customWidth="1"/>
    <col min="16148" max="16384" width="15.7109375" style="64"/>
  </cols>
  <sheetData>
    <row r="1" spans="1:19" ht="13.5" thickBot="1" x14ac:dyDescent="0.25">
      <c r="A1" s="31"/>
      <c r="B1" s="31"/>
      <c r="C1" s="31"/>
      <c r="D1" s="31"/>
      <c r="E1" s="31"/>
      <c r="F1" s="31"/>
      <c r="G1" s="31"/>
      <c r="H1" s="31"/>
      <c r="I1" s="31"/>
      <c r="J1" s="31"/>
      <c r="K1" s="31"/>
      <c r="L1" s="31"/>
      <c r="M1" s="31"/>
      <c r="N1" s="31"/>
      <c r="O1" s="31"/>
      <c r="P1" s="31"/>
      <c r="Q1" s="31"/>
      <c r="R1" s="31"/>
      <c r="S1" s="31"/>
    </row>
    <row r="2" spans="1:19" ht="36.75" customHeight="1" x14ac:dyDescent="0.2">
      <c r="A2" s="31"/>
      <c r="B2" s="212"/>
      <c r="C2" s="213"/>
      <c r="D2" s="214"/>
      <c r="E2" s="218" t="s">
        <v>0</v>
      </c>
      <c r="F2" s="219"/>
      <c r="G2" s="219"/>
      <c r="H2" s="219"/>
      <c r="I2" s="219"/>
      <c r="J2" s="219"/>
      <c r="K2" s="219"/>
      <c r="L2" s="219"/>
      <c r="M2" s="220"/>
      <c r="N2" s="231" t="s">
        <v>1</v>
      </c>
      <c r="O2" s="232"/>
      <c r="P2" s="233"/>
      <c r="Q2" s="198"/>
      <c r="R2" s="199"/>
      <c r="S2" s="200"/>
    </row>
    <row r="3" spans="1:19" ht="48" customHeight="1" thickBot="1" x14ac:dyDescent="0.25">
      <c r="A3" s="31"/>
      <c r="B3" s="215"/>
      <c r="C3" s="216"/>
      <c r="D3" s="217"/>
      <c r="E3" s="228" t="s">
        <v>2</v>
      </c>
      <c r="F3" s="229"/>
      <c r="G3" s="229"/>
      <c r="H3" s="229"/>
      <c r="I3" s="229"/>
      <c r="J3" s="229"/>
      <c r="K3" s="229"/>
      <c r="L3" s="229"/>
      <c r="M3" s="230"/>
      <c r="N3" s="195" t="s">
        <v>3</v>
      </c>
      <c r="O3" s="196"/>
      <c r="P3" s="197"/>
      <c r="Q3" s="201"/>
      <c r="R3" s="202"/>
      <c r="S3" s="203"/>
    </row>
    <row r="4" spans="1:19" ht="15.75" customHeight="1" thickBot="1" x14ac:dyDescent="0.25">
      <c r="A4" s="31"/>
      <c r="B4" s="31"/>
      <c r="C4" s="31"/>
      <c r="D4" s="31"/>
      <c r="E4" s="31"/>
      <c r="F4" s="31"/>
      <c r="G4" s="31"/>
      <c r="H4" s="31"/>
      <c r="I4" s="31"/>
      <c r="J4" s="31"/>
      <c r="K4" s="31"/>
      <c r="L4" s="31"/>
      <c r="M4" s="31"/>
      <c r="N4" s="31"/>
      <c r="O4" s="31"/>
      <c r="P4" s="31"/>
      <c r="Q4" s="31"/>
      <c r="R4" s="31"/>
      <c r="S4" s="31"/>
    </row>
    <row r="5" spans="1:19" ht="44.25" customHeight="1" thickBot="1" x14ac:dyDescent="0.25">
      <c r="A5" s="31"/>
      <c r="B5" s="210" t="s">
        <v>4</v>
      </c>
      <c r="C5" s="211"/>
      <c r="D5" s="204" t="s">
        <v>5</v>
      </c>
      <c r="E5" s="205"/>
      <c r="F5" s="205"/>
      <c r="G5" s="205"/>
      <c r="H5" s="205"/>
      <c r="I5" s="205"/>
      <c r="J5" s="205"/>
      <c r="K5" s="205"/>
      <c r="L5" s="205"/>
      <c r="M5" s="205"/>
      <c r="N5" s="205"/>
      <c r="O5" s="205"/>
      <c r="P5" s="205"/>
      <c r="Q5" s="205"/>
      <c r="R5" s="205"/>
      <c r="S5" s="206"/>
    </row>
    <row r="6" spans="1:19" ht="8.25" customHeight="1" thickBot="1" x14ac:dyDescent="0.25">
      <c r="A6" s="31"/>
      <c r="B6" s="65"/>
      <c r="C6" s="65"/>
      <c r="D6" s="66"/>
      <c r="E6" s="66"/>
      <c r="F6" s="66"/>
      <c r="G6" s="66"/>
      <c r="H6" s="66"/>
      <c r="I6" s="66"/>
      <c r="J6" s="66"/>
      <c r="K6" s="66"/>
      <c r="L6" s="66"/>
      <c r="M6" s="66"/>
      <c r="N6" s="66"/>
      <c r="O6" s="66"/>
      <c r="P6" s="66"/>
      <c r="Q6" s="66"/>
      <c r="R6" s="66"/>
      <c r="S6" s="66"/>
    </row>
    <row r="7" spans="1:19" ht="48.75" customHeight="1" thickBot="1" x14ac:dyDescent="0.25">
      <c r="A7" s="31"/>
      <c r="B7" s="210" t="s">
        <v>6</v>
      </c>
      <c r="C7" s="211"/>
      <c r="D7" s="207" t="s">
        <v>7</v>
      </c>
      <c r="E7" s="208"/>
      <c r="F7" s="208"/>
      <c r="G7" s="208"/>
      <c r="H7" s="208"/>
      <c r="I7" s="208"/>
      <c r="J7" s="208"/>
      <c r="K7" s="208"/>
      <c r="L7" s="208"/>
      <c r="M7" s="208"/>
      <c r="N7" s="208"/>
      <c r="O7" s="208"/>
      <c r="P7" s="208"/>
      <c r="Q7" s="208"/>
      <c r="R7" s="208"/>
      <c r="S7" s="209"/>
    </row>
    <row r="8" spans="1:19" ht="12" customHeight="1" thickBot="1" x14ac:dyDescent="0.25">
      <c r="A8" s="31"/>
      <c r="B8" s="65"/>
      <c r="C8" s="65"/>
      <c r="D8" s="66"/>
      <c r="E8" s="66"/>
      <c r="F8" s="66"/>
      <c r="G8" s="66"/>
      <c r="H8" s="66"/>
      <c r="I8" s="66"/>
      <c r="J8" s="66"/>
      <c r="K8" s="66"/>
      <c r="L8" s="66"/>
      <c r="M8" s="66"/>
      <c r="N8" s="66"/>
      <c r="O8" s="66"/>
      <c r="P8" s="66"/>
      <c r="Q8" s="66"/>
      <c r="R8" s="66"/>
      <c r="S8" s="66"/>
    </row>
    <row r="9" spans="1:19" ht="35.25" customHeight="1" thickBot="1" x14ac:dyDescent="0.25">
      <c r="A9" s="31"/>
      <c r="B9" s="224" t="s">
        <v>8</v>
      </c>
      <c r="C9" s="225"/>
      <c r="D9" s="204" t="s">
        <v>9</v>
      </c>
      <c r="E9" s="205"/>
      <c r="F9" s="205"/>
      <c r="G9" s="205"/>
      <c r="H9" s="205"/>
      <c r="I9" s="205"/>
      <c r="J9" s="205"/>
      <c r="K9" s="205"/>
      <c r="L9" s="205"/>
      <c r="M9" s="205"/>
      <c r="N9" s="205"/>
      <c r="O9" s="205"/>
      <c r="P9" s="205"/>
      <c r="Q9" s="205"/>
      <c r="R9" s="205"/>
      <c r="S9" s="206"/>
    </row>
    <row r="10" spans="1:19" ht="6.75" customHeight="1" x14ac:dyDescent="0.2">
      <c r="A10" s="31"/>
      <c r="B10" s="65"/>
      <c r="C10" s="65"/>
      <c r="D10" s="65"/>
      <c r="E10" s="65"/>
      <c r="F10" s="65"/>
      <c r="G10" s="65"/>
      <c r="H10" s="65"/>
      <c r="I10" s="65"/>
      <c r="J10" s="65"/>
      <c r="K10" s="65"/>
      <c r="L10" s="65"/>
      <c r="M10" s="65"/>
      <c r="N10" s="65"/>
      <c r="O10" s="65"/>
      <c r="P10" s="65"/>
      <c r="Q10" s="65"/>
      <c r="R10" s="65"/>
      <c r="S10" s="65"/>
    </row>
    <row r="11" spans="1:19" ht="13.5" thickBot="1" x14ac:dyDescent="0.25">
      <c r="A11" s="31"/>
      <c r="B11" s="65"/>
      <c r="C11" s="65"/>
      <c r="D11" s="65"/>
      <c r="E11" s="65"/>
      <c r="F11" s="65"/>
      <c r="G11" s="65"/>
      <c r="H11" s="65"/>
      <c r="I11" s="65"/>
      <c r="J11" s="65"/>
      <c r="K11" s="65"/>
      <c r="L11" s="65"/>
      <c r="M11" s="65"/>
      <c r="N11" s="65"/>
      <c r="O11" s="65"/>
      <c r="P11" s="65"/>
      <c r="Q11" s="65"/>
      <c r="R11" s="65"/>
      <c r="S11" s="65"/>
    </row>
    <row r="12" spans="1:19" x14ac:dyDescent="0.2">
      <c r="A12" s="31"/>
      <c r="B12" s="245" t="s">
        <v>10</v>
      </c>
      <c r="C12" s="226"/>
      <c r="D12" s="226" t="s">
        <v>11</v>
      </c>
      <c r="E12" s="226"/>
      <c r="F12" s="226" t="s">
        <v>12</v>
      </c>
      <c r="G12" s="226"/>
      <c r="H12" s="226"/>
      <c r="I12" s="226"/>
      <c r="J12" s="226"/>
      <c r="K12" s="226"/>
      <c r="L12" s="226"/>
      <c r="M12" s="226"/>
      <c r="N12" s="226"/>
      <c r="O12" s="226"/>
      <c r="P12" s="226" t="s">
        <v>13</v>
      </c>
      <c r="Q12" s="226"/>
      <c r="R12" s="226" t="s">
        <v>14</v>
      </c>
      <c r="S12" s="236"/>
    </row>
    <row r="13" spans="1:19" ht="31.5" customHeight="1" x14ac:dyDescent="0.2">
      <c r="A13" s="31"/>
      <c r="B13" s="246"/>
      <c r="C13" s="227"/>
      <c r="D13" s="227"/>
      <c r="E13" s="227"/>
      <c r="F13" s="227" t="s">
        <v>15</v>
      </c>
      <c r="G13" s="227"/>
      <c r="H13" s="227"/>
      <c r="I13" s="227"/>
      <c r="J13" s="227"/>
      <c r="K13" s="227"/>
      <c r="L13" s="227"/>
      <c r="M13" s="67" t="s">
        <v>16</v>
      </c>
      <c r="N13" s="67" t="s">
        <v>17</v>
      </c>
      <c r="O13" s="67" t="s">
        <v>18</v>
      </c>
      <c r="P13" s="227"/>
      <c r="Q13" s="227"/>
      <c r="R13" s="227"/>
      <c r="S13" s="237"/>
    </row>
    <row r="14" spans="1:19" ht="66.599999999999994" customHeight="1" x14ac:dyDescent="0.2">
      <c r="A14" s="31"/>
      <c r="B14" s="222" t="s">
        <v>19</v>
      </c>
      <c r="C14" s="223"/>
      <c r="D14" s="234" t="s">
        <v>20</v>
      </c>
      <c r="E14" s="235"/>
      <c r="F14" s="244" t="s">
        <v>21</v>
      </c>
      <c r="G14" s="244"/>
      <c r="H14" s="244"/>
      <c r="I14" s="244"/>
      <c r="J14" s="244"/>
      <c r="K14" s="244"/>
      <c r="L14" s="244"/>
      <c r="M14" s="104" t="s">
        <v>22</v>
      </c>
      <c r="N14" s="105" t="s">
        <v>23</v>
      </c>
      <c r="O14" s="106"/>
      <c r="P14" s="189" t="s">
        <v>24</v>
      </c>
      <c r="Q14" s="190"/>
      <c r="R14" s="189" t="s">
        <v>25</v>
      </c>
      <c r="S14" s="221"/>
    </row>
    <row r="15" spans="1:19" ht="57.95" customHeight="1" x14ac:dyDescent="0.2">
      <c r="A15" s="31"/>
      <c r="B15" s="222" t="s">
        <v>26</v>
      </c>
      <c r="C15" s="223"/>
      <c r="D15" s="243" t="s">
        <v>27</v>
      </c>
      <c r="E15" s="235"/>
      <c r="F15" s="244" t="s">
        <v>28</v>
      </c>
      <c r="G15" s="244"/>
      <c r="H15" s="244"/>
      <c r="I15" s="244"/>
      <c r="J15" s="244"/>
      <c r="K15" s="244"/>
      <c r="L15" s="244"/>
      <c r="M15" s="104" t="s">
        <v>29</v>
      </c>
      <c r="N15" s="105" t="s">
        <v>23</v>
      </c>
      <c r="O15" s="106"/>
      <c r="P15" s="189" t="s">
        <v>30</v>
      </c>
      <c r="Q15" s="190"/>
      <c r="R15" s="189" t="s">
        <v>31</v>
      </c>
      <c r="S15" s="221"/>
    </row>
    <row r="16" spans="1:19" ht="96.95" customHeight="1" x14ac:dyDescent="0.2">
      <c r="A16" s="31"/>
      <c r="B16" s="175" t="s">
        <v>32</v>
      </c>
      <c r="C16" s="176"/>
      <c r="D16" s="177" t="s">
        <v>33</v>
      </c>
      <c r="E16" s="178"/>
      <c r="F16" s="177" t="s">
        <v>34</v>
      </c>
      <c r="G16" s="177"/>
      <c r="H16" s="177"/>
      <c r="I16" s="177"/>
      <c r="J16" s="177"/>
      <c r="K16" s="177"/>
      <c r="L16" s="177"/>
      <c r="M16" s="107" t="s">
        <v>29</v>
      </c>
      <c r="N16" s="105" t="s">
        <v>35</v>
      </c>
      <c r="O16" s="108"/>
      <c r="P16" s="189" t="s">
        <v>36</v>
      </c>
      <c r="Q16" s="190"/>
      <c r="R16" s="189" t="s">
        <v>37</v>
      </c>
      <c r="S16" s="221"/>
    </row>
    <row r="17" spans="1:25" ht="95.1" customHeight="1" x14ac:dyDescent="0.2">
      <c r="A17" s="31"/>
      <c r="B17" s="175" t="s">
        <v>38</v>
      </c>
      <c r="C17" s="192"/>
      <c r="D17" s="177" t="s">
        <v>39</v>
      </c>
      <c r="E17" s="177"/>
      <c r="F17" s="177" t="s">
        <v>40</v>
      </c>
      <c r="G17" s="177"/>
      <c r="H17" s="177"/>
      <c r="I17" s="177"/>
      <c r="J17" s="177"/>
      <c r="K17" s="177"/>
      <c r="L17" s="177"/>
      <c r="M17" s="107" t="s">
        <v>29</v>
      </c>
      <c r="N17" s="108" t="s">
        <v>41</v>
      </c>
      <c r="O17" s="110" t="s">
        <v>42</v>
      </c>
      <c r="P17" s="189" t="s">
        <v>43</v>
      </c>
      <c r="Q17" s="190"/>
      <c r="R17" s="189" t="s">
        <v>44</v>
      </c>
      <c r="S17" s="221"/>
    </row>
    <row r="18" spans="1:25" ht="75.95" customHeight="1" x14ac:dyDescent="0.2">
      <c r="A18" s="31"/>
      <c r="B18" s="175" t="s">
        <v>45</v>
      </c>
      <c r="C18" s="192"/>
      <c r="D18" s="177" t="s">
        <v>46</v>
      </c>
      <c r="E18" s="177"/>
      <c r="F18" s="177" t="s">
        <v>47</v>
      </c>
      <c r="G18" s="177"/>
      <c r="H18" s="177"/>
      <c r="I18" s="177"/>
      <c r="J18" s="177"/>
      <c r="K18" s="177"/>
      <c r="L18" s="177"/>
      <c r="M18" s="107" t="s">
        <v>29</v>
      </c>
      <c r="N18" s="108" t="s">
        <v>48</v>
      </c>
      <c r="O18" s="109"/>
      <c r="P18" s="189" t="s">
        <v>49</v>
      </c>
      <c r="Q18" s="190"/>
      <c r="R18" s="189" t="s">
        <v>50</v>
      </c>
      <c r="S18" s="221"/>
    </row>
    <row r="19" spans="1:25" ht="77.45" customHeight="1" x14ac:dyDescent="0.2">
      <c r="A19" s="31"/>
      <c r="B19" s="175" t="s">
        <v>45</v>
      </c>
      <c r="C19" s="192"/>
      <c r="D19" s="177" t="s">
        <v>51</v>
      </c>
      <c r="E19" s="177"/>
      <c r="F19" s="177" t="s">
        <v>52</v>
      </c>
      <c r="G19" s="177"/>
      <c r="H19" s="177"/>
      <c r="I19" s="177"/>
      <c r="J19" s="177"/>
      <c r="K19" s="177"/>
      <c r="L19" s="177"/>
      <c r="M19" s="107" t="s">
        <v>29</v>
      </c>
      <c r="N19" s="108" t="s">
        <v>53</v>
      </c>
      <c r="O19" s="110" t="s">
        <v>42</v>
      </c>
      <c r="P19" s="189" t="s">
        <v>54</v>
      </c>
      <c r="Q19" s="190"/>
      <c r="R19" s="189" t="s">
        <v>55</v>
      </c>
      <c r="S19" s="221"/>
    </row>
    <row r="20" spans="1:25" ht="102.6" customHeight="1" x14ac:dyDescent="0.2">
      <c r="A20" s="31"/>
      <c r="B20" s="175" t="s">
        <v>56</v>
      </c>
      <c r="C20" s="192"/>
      <c r="D20" s="177" t="s">
        <v>57</v>
      </c>
      <c r="E20" s="177"/>
      <c r="F20" s="177" t="s">
        <v>58</v>
      </c>
      <c r="G20" s="177"/>
      <c r="H20" s="177"/>
      <c r="I20" s="177"/>
      <c r="J20" s="177"/>
      <c r="K20" s="177"/>
      <c r="L20" s="177"/>
      <c r="M20" s="107" t="s">
        <v>29</v>
      </c>
      <c r="N20" s="108" t="s">
        <v>41</v>
      </c>
      <c r="O20" s="111" t="s">
        <v>42</v>
      </c>
      <c r="P20" s="189" t="s">
        <v>59</v>
      </c>
      <c r="Q20" s="190"/>
      <c r="R20" s="189" t="s">
        <v>60</v>
      </c>
      <c r="S20" s="221"/>
    </row>
    <row r="21" spans="1:25" ht="73.5" customHeight="1" x14ac:dyDescent="0.2">
      <c r="A21" s="31"/>
      <c r="B21" s="193" t="s">
        <v>61</v>
      </c>
      <c r="C21" s="194"/>
      <c r="D21" s="189" t="s">
        <v>62</v>
      </c>
      <c r="E21" s="190"/>
      <c r="F21" s="189" t="s">
        <v>63</v>
      </c>
      <c r="G21" s="191"/>
      <c r="H21" s="191"/>
      <c r="I21" s="191"/>
      <c r="J21" s="191"/>
      <c r="K21" s="191"/>
      <c r="L21" s="190"/>
      <c r="M21" s="107" t="s">
        <v>29</v>
      </c>
      <c r="N21" s="108" t="s">
        <v>64</v>
      </c>
      <c r="O21" s="108"/>
      <c r="P21" s="189" t="s">
        <v>65</v>
      </c>
      <c r="Q21" s="190"/>
      <c r="R21" s="189" t="s">
        <v>66</v>
      </c>
      <c r="S21" s="221"/>
    </row>
    <row r="22" spans="1:25" ht="77.45" customHeight="1" x14ac:dyDescent="0.2">
      <c r="A22" s="31"/>
      <c r="B22" s="193" t="s">
        <v>67</v>
      </c>
      <c r="C22" s="194"/>
      <c r="D22" s="189" t="s">
        <v>68</v>
      </c>
      <c r="E22" s="190"/>
      <c r="F22" s="189" t="s">
        <v>69</v>
      </c>
      <c r="G22" s="191"/>
      <c r="H22" s="191"/>
      <c r="I22" s="191"/>
      <c r="J22" s="191"/>
      <c r="K22" s="191"/>
      <c r="L22" s="190"/>
      <c r="M22" s="107" t="s">
        <v>29</v>
      </c>
      <c r="N22" s="108" t="s">
        <v>48</v>
      </c>
      <c r="O22" s="108"/>
      <c r="P22" s="189" t="s">
        <v>70</v>
      </c>
      <c r="Q22" s="190"/>
      <c r="R22" s="189" t="s">
        <v>71</v>
      </c>
      <c r="S22" s="221"/>
    </row>
    <row r="23" spans="1:25" ht="89.1" customHeight="1" x14ac:dyDescent="0.2">
      <c r="A23" s="31"/>
      <c r="B23" s="193" t="s">
        <v>72</v>
      </c>
      <c r="C23" s="194"/>
      <c r="D23" s="189" t="s">
        <v>73</v>
      </c>
      <c r="E23" s="190"/>
      <c r="F23" s="189" t="s">
        <v>74</v>
      </c>
      <c r="G23" s="191"/>
      <c r="H23" s="191"/>
      <c r="I23" s="191"/>
      <c r="J23" s="191"/>
      <c r="K23" s="191"/>
      <c r="L23" s="190"/>
      <c r="M23" s="107" t="s">
        <v>29</v>
      </c>
      <c r="N23" s="108" t="s">
        <v>75</v>
      </c>
      <c r="O23" s="108"/>
      <c r="P23" s="189" t="s">
        <v>76</v>
      </c>
      <c r="Q23" s="190"/>
      <c r="R23" s="189" t="s">
        <v>77</v>
      </c>
      <c r="S23" s="221"/>
      <c r="Y23" s="68"/>
    </row>
    <row r="24" spans="1:25" ht="107.1" customHeight="1" x14ac:dyDescent="0.2">
      <c r="A24" s="31"/>
      <c r="B24" s="175" t="s">
        <v>45</v>
      </c>
      <c r="C24" s="176"/>
      <c r="D24" s="177" t="s">
        <v>78</v>
      </c>
      <c r="E24" s="177"/>
      <c r="F24" s="177" t="s">
        <v>79</v>
      </c>
      <c r="G24" s="177"/>
      <c r="H24" s="177"/>
      <c r="I24" s="177"/>
      <c r="J24" s="177"/>
      <c r="K24" s="177"/>
      <c r="L24" s="177"/>
      <c r="M24" s="107" t="s">
        <v>29</v>
      </c>
      <c r="N24" s="108" t="s">
        <v>48</v>
      </c>
      <c r="O24" s="108"/>
      <c r="P24" s="189" t="s">
        <v>80</v>
      </c>
      <c r="Q24" s="190"/>
      <c r="R24" s="189" t="s">
        <v>81</v>
      </c>
      <c r="S24" s="221"/>
      <c r="Y24" s="68"/>
    </row>
    <row r="25" spans="1:25" ht="63" customHeight="1" x14ac:dyDescent="0.2">
      <c r="A25" s="31"/>
      <c r="B25" s="175" t="s">
        <v>45</v>
      </c>
      <c r="C25" s="176"/>
      <c r="D25" s="177" t="s">
        <v>78</v>
      </c>
      <c r="E25" s="177"/>
      <c r="F25" s="177" t="s">
        <v>82</v>
      </c>
      <c r="G25" s="177"/>
      <c r="H25" s="177"/>
      <c r="I25" s="177"/>
      <c r="J25" s="177"/>
      <c r="K25" s="177"/>
      <c r="L25" s="177"/>
      <c r="M25" s="107" t="s">
        <v>29</v>
      </c>
      <c r="N25" s="108" t="s">
        <v>83</v>
      </c>
      <c r="O25" s="110" t="s">
        <v>42</v>
      </c>
      <c r="P25" s="189" t="s">
        <v>84</v>
      </c>
      <c r="Q25" s="190"/>
      <c r="R25" s="189" t="s">
        <v>85</v>
      </c>
      <c r="S25" s="221"/>
      <c r="Y25" s="68"/>
    </row>
    <row r="26" spans="1:25" ht="65.45" customHeight="1" x14ac:dyDescent="0.2">
      <c r="A26" s="31"/>
      <c r="B26" s="175" t="s">
        <v>86</v>
      </c>
      <c r="C26" s="176"/>
      <c r="D26" s="177" t="s">
        <v>87</v>
      </c>
      <c r="E26" s="177"/>
      <c r="F26" s="177" t="s">
        <v>88</v>
      </c>
      <c r="G26" s="177"/>
      <c r="H26" s="177"/>
      <c r="I26" s="177"/>
      <c r="J26" s="177"/>
      <c r="K26" s="177"/>
      <c r="L26" s="177"/>
      <c r="M26" s="107" t="s">
        <v>29</v>
      </c>
      <c r="N26" s="108" t="s">
        <v>89</v>
      </c>
      <c r="O26" s="107"/>
      <c r="P26" s="189" t="s">
        <v>90</v>
      </c>
      <c r="Q26" s="190"/>
      <c r="R26" s="189" t="s">
        <v>91</v>
      </c>
      <c r="S26" s="221"/>
      <c r="Y26" s="68"/>
    </row>
    <row r="27" spans="1:25" ht="54" customHeight="1" x14ac:dyDescent="0.2">
      <c r="A27" s="31"/>
      <c r="B27" s="175" t="s">
        <v>92</v>
      </c>
      <c r="C27" s="176"/>
      <c r="D27" s="177" t="s">
        <v>93</v>
      </c>
      <c r="E27" s="177"/>
      <c r="F27" s="242" t="s">
        <v>94</v>
      </c>
      <c r="G27" s="242"/>
      <c r="H27" s="242"/>
      <c r="I27" s="242"/>
      <c r="J27" s="242"/>
      <c r="K27" s="242"/>
      <c r="L27" s="242"/>
      <c r="M27" s="107" t="s">
        <v>29</v>
      </c>
      <c r="N27" s="108" t="s">
        <v>64</v>
      </c>
      <c r="O27" s="108"/>
      <c r="P27" s="189" t="s">
        <v>95</v>
      </c>
      <c r="Q27" s="190"/>
      <c r="R27" s="189" t="s">
        <v>50</v>
      </c>
      <c r="S27" s="221"/>
      <c r="Y27" s="68"/>
    </row>
    <row r="28" spans="1:25" ht="55.5" customHeight="1" x14ac:dyDescent="0.2">
      <c r="A28" s="31"/>
      <c r="B28" s="175" t="s">
        <v>96</v>
      </c>
      <c r="C28" s="176"/>
      <c r="D28" s="177" t="s">
        <v>97</v>
      </c>
      <c r="E28" s="177"/>
      <c r="F28" s="242" t="s">
        <v>98</v>
      </c>
      <c r="G28" s="242"/>
      <c r="H28" s="242"/>
      <c r="I28" s="242"/>
      <c r="J28" s="242"/>
      <c r="K28" s="242"/>
      <c r="L28" s="242"/>
      <c r="M28" s="107" t="s">
        <v>99</v>
      </c>
      <c r="N28" s="108" t="s">
        <v>100</v>
      </c>
      <c r="O28" s="108"/>
      <c r="P28" s="189" t="s">
        <v>101</v>
      </c>
      <c r="Q28" s="190"/>
      <c r="R28" s="189" t="s">
        <v>102</v>
      </c>
      <c r="S28" s="221"/>
      <c r="Y28" s="68"/>
    </row>
    <row r="29" spans="1:25" s="25" customFormat="1" ht="91.5" customHeight="1" x14ac:dyDescent="0.25">
      <c r="A29" s="28"/>
      <c r="B29" s="175" t="s">
        <v>45</v>
      </c>
      <c r="C29" s="176"/>
      <c r="D29" s="177" t="s">
        <v>103</v>
      </c>
      <c r="E29" s="177"/>
      <c r="F29" s="242" t="s">
        <v>104</v>
      </c>
      <c r="G29" s="242"/>
      <c r="H29" s="242"/>
      <c r="I29" s="242"/>
      <c r="J29" s="242"/>
      <c r="K29" s="242"/>
      <c r="L29" s="242"/>
      <c r="M29" s="107" t="s">
        <v>99</v>
      </c>
      <c r="N29" s="108" t="s">
        <v>100</v>
      </c>
      <c r="O29" s="108"/>
      <c r="P29" s="189" t="s">
        <v>105</v>
      </c>
      <c r="Q29" s="190"/>
      <c r="R29" s="189" t="s">
        <v>106</v>
      </c>
      <c r="S29" s="221"/>
    </row>
    <row r="30" spans="1:25" ht="75" customHeight="1" thickBot="1" x14ac:dyDescent="0.25">
      <c r="A30" s="31"/>
      <c r="B30" s="238" t="s">
        <v>45</v>
      </c>
      <c r="C30" s="239"/>
      <c r="D30" s="240" t="s">
        <v>107</v>
      </c>
      <c r="E30" s="240"/>
      <c r="F30" s="241" t="s">
        <v>108</v>
      </c>
      <c r="G30" s="241"/>
      <c r="H30" s="241"/>
      <c r="I30" s="241"/>
      <c r="J30" s="241"/>
      <c r="K30" s="241"/>
      <c r="L30" s="241"/>
      <c r="M30" s="112" t="s">
        <v>109</v>
      </c>
      <c r="N30" s="113" t="s">
        <v>100</v>
      </c>
      <c r="O30" s="113"/>
      <c r="P30" s="253" t="s">
        <v>110</v>
      </c>
      <c r="Q30" s="254"/>
      <c r="R30" s="253" t="s">
        <v>106</v>
      </c>
      <c r="S30" s="255"/>
    </row>
    <row r="31" spans="1:25" ht="13.5" customHeight="1" thickBot="1" x14ac:dyDescent="0.25">
      <c r="A31" s="31"/>
      <c r="B31" s="65"/>
      <c r="C31" s="65"/>
      <c r="D31" s="65"/>
      <c r="E31" s="65"/>
      <c r="F31" s="65"/>
      <c r="G31" s="65"/>
      <c r="H31" s="65"/>
      <c r="I31" s="65"/>
      <c r="J31" s="65"/>
      <c r="K31" s="65"/>
      <c r="L31" s="65"/>
      <c r="M31" s="65"/>
      <c r="N31" s="65"/>
      <c r="O31" s="65"/>
      <c r="P31" s="65"/>
      <c r="Q31" s="65"/>
      <c r="R31" s="65"/>
      <c r="S31" s="65"/>
    </row>
    <row r="32" spans="1:25" ht="29.25" customHeight="1" thickBot="1" x14ac:dyDescent="0.25">
      <c r="A32" s="31"/>
      <c r="B32" s="179" t="s">
        <v>111</v>
      </c>
      <c r="C32" s="180"/>
      <c r="D32" s="180"/>
      <c r="E32" s="180"/>
      <c r="F32" s="180"/>
      <c r="G32" s="180"/>
      <c r="H32" s="180"/>
      <c r="I32" s="180"/>
      <c r="J32" s="188"/>
      <c r="K32" s="179" t="s">
        <v>112</v>
      </c>
      <c r="L32" s="180"/>
      <c r="M32" s="180"/>
      <c r="N32" s="180"/>
      <c r="O32" s="180"/>
      <c r="P32" s="180"/>
      <c r="Q32" s="180"/>
      <c r="R32" s="180"/>
      <c r="S32" s="181"/>
    </row>
    <row r="33" spans="1:20" ht="21.75" customHeight="1" x14ac:dyDescent="0.2">
      <c r="A33" s="31"/>
      <c r="B33" s="247" t="s">
        <v>113</v>
      </c>
      <c r="C33" s="248"/>
      <c r="D33" s="248"/>
      <c r="E33" s="248"/>
      <c r="F33" s="248"/>
      <c r="G33" s="248"/>
      <c r="H33" s="248"/>
      <c r="I33" s="248"/>
      <c r="J33" s="249"/>
      <c r="K33" s="182" t="s">
        <v>114</v>
      </c>
      <c r="L33" s="183"/>
      <c r="M33" s="183"/>
      <c r="N33" s="183"/>
      <c r="O33" s="183"/>
      <c r="P33" s="183"/>
      <c r="Q33" s="183"/>
      <c r="R33" s="183"/>
      <c r="S33" s="184"/>
    </row>
    <row r="34" spans="1:20" ht="21.75" customHeight="1" thickBot="1" x14ac:dyDescent="0.25">
      <c r="A34" s="31"/>
      <c r="B34" s="250"/>
      <c r="C34" s="251"/>
      <c r="D34" s="251"/>
      <c r="E34" s="251"/>
      <c r="F34" s="251"/>
      <c r="G34" s="251"/>
      <c r="H34" s="251"/>
      <c r="I34" s="251"/>
      <c r="J34" s="252"/>
      <c r="K34" s="185"/>
      <c r="L34" s="186"/>
      <c r="M34" s="186"/>
      <c r="N34" s="186"/>
      <c r="O34" s="186"/>
      <c r="P34" s="186"/>
      <c r="Q34" s="186"/>
      <c r="R34" s="186"/>
      <c r="S34" s="187"/>
    </row>
    <row r="35" spans="1:20" ht="13.5" customHeight="1" thickBot="1" x14ac:dyDescent="0.25">
      <c r="A35" s="31"/>
      <c r="B35" s="65"/>
      <c r="C35" s="65"/>
      <c r="D35" s="65"/>
      <c r="E35" s="65"/>
      <c r="F35" s="65"/>
      <c r="G35" s="65"/>
      <c r="H35" s="65"/>
      <c r="I35" s="65"/>
      <c r="J35" s="65"/>
      <c r="K35" s="65"/>
      <c r="L35" s="65"/>
      <c r="M35" s="65"/>
      <c r="N35" s="65"/>
      <c r="O35" s="65"/>
      <c r="P35" s="65"/>
      <c r="Q35" s="65"/>
      <c r="R35" s="65"/>
      <c r="S35" s="65"/>
    </row>
    <row r="36" spans="1:20" s="78" customFormat="1" ht="27.75" customHeight="1" x14ac:dyDescent="0.2">
      <c r="A36" s="41"/>
      <c r="B36" s="69" t="s">
        <v>115</v>
      </c>
      <c r="C36" s="70"/>
      <c r="D36" s="71"/>
      <c r="E36" s="71"/>
      <c r="F36" s="72"/>
      <c r="G36" s="73"/>
      <c r="H36" s="73"/>
      <c r="I36" s="71"/>
      <c r="J36" s="74"/>
      <c r="K36" s="69" t="s">
        <v>116</v>
      </c>
      <c r="L36" s="75"/>
      <c r="M36" s="70"/>
      <c r="N36" s="70"/>
      <c r="O36" s="70"/>
      <c r="P36" s="70"/>
      <c r="Q36" s="71"/>
      <c r="R36" s="72"/>
      <c r="S36" s="76"/>
      <c r="T36" s="77"/>
    </row>
    <row r="37" spans="1:20" ht="57" customHeight="1" x14ac:dyDescent="0.2">
      <c r="A37" s="31"/>
      <c r="B37" s="79"/>
      <c r="C37" s="80"/>
      <c r="D37" s="81"/>
      <c r="E37" s="81"/>
      <c r="F37" s="39"/>
      <c r="G37" s="82"/>
      <c r="H37" s="82"/>
      <c r="I37" s="81"/>
      <c r="J37" s="83"/>
      <c r="K37" s="84"/>
      <c r="L37" s="80"/>
      <c r="M37" s="80"/>
      <c r="N37" s="80"/>
      <c r="O37" s="80"/>
      <c r="P37" s="80"/>
      <c r="Q37" s="81"/>
      <c r="R37" s="39"/>
      <c r="S37" s="85"/>
      <c r="T37" s="82"/>
    </row>
    <row r="38" spans="1:20" ht="20.25" customHeight="1" x14ac:dyDescent="0.2">
      <c r="A38" s="31"/>
      <c r="B38" s="84" t="s">
        <v>117</v>
      </c>
      <c r="C38" s="80"/>
      <c r="D38" s="86"/>
      <c r="E38" s="86"/>
      <c r="F38" s="39"/>
      <c r="G38" s="39"/>
      <c r="H38" s="39"/>
      <c r="I38" s="86"/>
      <c r="J38" s="83"/>
      <c r="K38" s="84" t="s">
        <v>118</v>
      </c>
      <c r="L38" s="80"/>
      <c r="M38" s="31"/>
      <c r="N38" s="31"/>
      <c r="O38" s="80"/>
      <c r="P38" s="87"/>
      <c r="Q38" s="88"/>
      <c r="R38" s="88"/>
      <c r="S38" s="89"/>
      <c r="T38" s="82"/>
    </row>
    <row r="39" spans="1:20" ht="20.25" customHeight="1" thickBot="1" x14ac:dyDescent="0.25">
      <c r="A39" s="31"/>
      <c r="B39" s="90" t="s">
        <v>119</v>
      </c>
      <c r="C39" s="91"/>
      <c r="D39" s="27"/>
      <c r="E39" s="27"/>
      <c r="F39" s="92"/>
      <c r="G39" s="92"/>
      <c r="H39" s="92"/>
      <c r="I39" s="93"/>
      <c r="J39" s="94"/>
      <c r="K39" s="90" t="s">
        <v>120</v>
      </c>
      <c r="L39" s="91"/>
      <c r="M39" s="95"/>
      <c r="N39" s="95"/>
      <c r="O39" s="91"/>
      <c r="P39" s="96"/>
      <c r="Q39" s="96"/>
      <c r="R39" s="27"/>
      <c r="S39" s="26"/>
      <c r="T39" s="82"/>
    </row>
    <row r="40" spans="1:20" x14ac:dyDescent="0.2">
      <c r="B40" s="65"/>
      <c r="C40" s="65"/>
      <c r="D40" s="65"/>
      <c r="E40" s="65"/>
      <c r="F40" s="65"/>
      <c r="G40" s="65"/>
      <c r="H40" s="65"/>
      <c r="I40" s="65"/>
      <c r="J40" s="65"/>
      <c r="L40" s="65"/>
      <c r="M40" s="65"/>
      <c r="N40" s="65"/>
      <c r="O40" s="65"/>
      <c r="P40" s="65"/>
      <c r="Q40" s="65"/>
      <c r="R40" s="65"/>
      <c r="S40" s="65"/>
    </row>
  </sheetData>
  <mergeCells count="107">
    <mergeCell ref="B33:J34"/>
    <mergeCell ref="R16:S16"/>
    <mergeCell ref="R15:S15"/>
    <mergeCell ref="P30:Q30"/>
    <mergeCell ref="P28:Q28"/>
    <mergeCell ref="P27:Q27"/>
    <mergeCell ref="P26:Q26"/>
    <mergeCell ref="P25:Q25"/>
    <mergeCell ref="P24:Q24"/>
    <mergeCell ref="P23:Q23"/>
    <mergeCell ref="P22:Q22"/>
    <mergeCell ref="P21:Q21"/>
    <mergeCell ref="P20:Q20"/>
    <mergeCell ref="P19:Q19"/>
    <mergeCell ref="P18:Q18"/>
    <mergeCell ref="P17:Q17"/>
    <mergeCell ref="R24:S24"/>
    <mergeCell ref="R23:S23"/>
    <mergeCell ref="R21:S21"/>
    <mergeCell ref="R20:S20"/>
    <mergeCell ref="R18:S18"/>
    <mergeCell ref="R30:S30"/>
    <mergeCell ref="R28:S28"/>
    <mergeCell ref="R27:S27"/>
    <mergeCell ref="B15:C15"/>
    <mergeCell ref="D15:E15"/>
    <mergeCell ref="F15:L15"/>
    <mergeCell ref="P15:Q15"/>
    <mergeCell ref="B12:C13"/>
    <mergeCell ref="R22:S22"/>
    <mergeCell ref="P29:Q29"/>
    <mergeCell ref="R29:S29"/>
    <mergeCell ref="B29:C29"/>
    <mergeCell ref="D29:E29"/>
    <mergeCell ref="B23:C23"/>
    <mergeCell ref="F14:L14"/>
    <mergeCell ref="D23:E23"/>
    <mergeCell ref="R26:S26"/>
    <mergeCell ref="R25:S25"/>
    <mergeCell ref="B28:C28"/>
    <mergeCell ref="D28:E28"/>
    <mergeCell ref="F28:L28"/>
    <mergeCell ref="B27:C27"/>
    <mergeCell ref="D27:E27"/>
    <mergeCell ref="F27:L27"/>
    <mergeCell ref="B26:C26"/>
    <mergeCell ref="D26:E26"/>
    <mergeCell ref="F26:L26"/>
    <mergeCell ref="R17:S17"/>
    <mergeCell ref="B24:C24"/>
    <mergeCell ref="D24:E24"/>
    <mergeCell ref="F24:L24"/>
    <mergeCell ref="B30:C30"/>
    <mergeCell ref="D30:E30"/>
    <mergeCell ref="F30:L30"/>
    <mergeCell ref="F29:L29"/>
    <mergeCell ref="B22:C22"/>
    <mergeCell ref="R19:S19"/>
    <mergeCell ref="D19:E19"/>
    <mergeCell ref="B25:C25"/>
    <mergeCell ref="D25:E25"/>
    <mergeCell ref="F25:L25"/>
    <mergeCell ref="N3:P3"/>
    <mergeCell ref="Q2:S3"/>
    <mergeCell ref="D5:S5"/>
    <mergeCell ref="D7:S7"/>
    <mergeCell ref="B5:C5"/>
    <mergeCell ref="B2:D3"/>
    <mergeCell ref="B7:C7"/>
    <mergeCell ref="E2:M2"/>
    <mergeCell ref="R14:S14"/>
    <mergeCell ref="B14:C14"/>
    <mergeCell ref="B9:C9"/>
    <mergeCell ref="F12:O12"/>
    <mergeCell ref="P14:Q14"/>
    <mergeCell ref="F13:L13"/>
    <mergeCell ref="D9:S9"/>
    <mergeCell ref="E3:M3"/>
    <mergeCell ref="N2:P2"/>
    <mergeCell ref="D12:E13"/>
    <mergeCell ref="P12:Q13"/>
    <mergeCell ref="D14:E14"/>
    <mergeCell ref="R12:S13"/>
    <mergeCell ref="B16:C16"/>
    <mergeCell ref="D16:E16"/>
    <mergeCell ref="F16:L16"/>
    <mergeCell ref="D18:E18"/>
    <mergeCell ref="F18:L18"/>
    <mergeCell ref="F19:L19"/>
    <mergeCell ref="K32:S32"/>
    <mergeCell ref="K33:S34"/>
    <mergeCell ref="B32:J32"/>
    <mergeCell ref="D21:E21"/>
    <mergeCell ref="F21:L21"/>
    <mergeCell ref="F22:L22"/>
    <mergeCell ref="D22:E22"/>
    <mergeCell ref="F23:L23"/>
    <mergeCell ref="B17:C17"/>
    <mergeCell ref="D17:E17"/>
    <mergeCell ref="F17:L17"/>
    <mergeCell ref="B19:C19"/>
    <mergeCell ref="B18:C18"/>
    <mergeCell ref="B21:C21"/>
    <mergeCell ref="F20:L20"/>
    <mergeCell ref="D20:E20"/>
    <mergeCell ref="B20:C20"/>
    <mergeCell ref="P16:Q16"/>
  </mergeCells>
  <printOptions horizontalCentered="1"/>
  <pageMargins left="0.25" right="0.25" top="0.75" bottom="0.75" header="0.3" footer="0.3"/>
  <pageSetup scale="59" fitToHeight="0" orientation="landscape" r:id="rId1"/>
  <headerFooter>
    <oddFooter>&amp;C&amp;P&amp;RGO-F19/0</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22"/>
  <sheetViews>
    <sheetView workbookViewId="0">
      <selection activeCell="D5" sqref="D5"/>
    </sheetView>
  </sheetViews>
  <sheetFormatPr baseColWidth="10" defaultColWidth="10.85546875" defaultRowHeight="15" x14ac:dyDescent="0.25"/>
  <cols>
    <col min="1" max="1" width="20.28515625" bestFit="1" customWidth="1"/>
    <col min="2" max="2" width="14.140625" bestFit="1" customWidth="1"/>
    <col min="3" max="3" width="17.5703125" bestFit="1" customWidth="1"/>
    <col min="4" max="4" width="25.42578125" bestFit="1" customWidth="1"/>
    <col min="5" max="5" width="18.28515625" bestFit="1" customWidth="1"/>
    <col min="6" max="6" width="16.28515625" customWidth="1"/>
    <col min="7" max="7" width="104.140625" customWidth="1"/>
    <col min="8" max="8" width="27.28515625" bestFit="1" customWidth="1"/>
    <col min="9" max="9" width="13.5703125" customWidth="1"/>
    <col min="10" max="10" width="14.28515625" customWidth="1"/>
  </cols>
  <sheetData>
    <row r="1" spans="1:11" s="8" customFormat="1" ht="45" x14ac:dyDescent="0.25">
      <c r="A1" s="6" t="s">
        <v>371</v>
      </c>
      <c r="B1" s="6" t="s">
        <v>335</v>
      </c>
      <c r="C1" s="6" t="s">
        <v>372</v>
      </c>
      <c r="D1" s="6" t="s">
        <v>373</v>
      </c>
      <c r="E1" s="6" t="s">
        <v>374</v>
      </c>
      <c r="F1" s="6" t="s">
        <v>375</v>
      </c>
      <c r="G1" s="6" t="s">
        <v>376</v>
      </c>
      <c r="H1" s="6" t="s">
        <v>377</v>
      </c>
      <c r="I1" s="7" t="s">
        <v>378</v>
      </c>
      <c r="J1" s="6" t="s">
        <v>335</v>
      </c>
      <c r="K1" s="7" t="s">
        <v>379</v>
      </c>
    </row>
    <row r="2" spans="1:11" x14ac:dyDescent="0.25">
      <c r="A2" t="s">
        <v>227</v>
      </c>
      <c r="B2">
        <v>5</v>
      </c>
      <c r="C2" t="s">
        <v>238</v>
      </c>
      <c r="D2" t="s">
        <v>229</v>
      </c>
      <c r="E2" t="s">
        <v>309</v>
      </c>
      <c r="F2" t="s">
        <v>231</v>
      </c>
      <c r="G2" t="s">
        <v>240</v>
      </c>
      <c r="H2" t="s">
        <v>317</v>
      </c>
      <c r="I2">
        <v>30</v>
      </c>
      <c r="J2">
        <v>1</v>
      </c>
      <c r="K2" s="127" t="s">
        <v>380</v>
      </c>
    </row>
    <row r="3" spans="1:11" x14ac:dyDescent="0.25">
      <c r="A3" t="s">
        <v>250</v>
      </c>
      <c r="B3">
        <v>1</v>
      </c>
      <c r="C3" t="s">
        <v>241</v>
      </c>
      <c r="D3" t="s">
        <v>247</v>
      </c>
      <c r="E3" t="s">
        <v>278</v>
      </c>
      <c r="F3" t="s">
        <v>239</v>
      </c>
      <c r="G3" t="s">
        <v>316</v>
      </c>
      <c r="H3" t="s">
        <v>251</v>
      </c>
      <c r="I3">
        <v>10</v>
      </c>
      <c r="J3">
        <v>3</v>
      </c>
      <c r="K3" s="127" t="s">
        <v>381</v>
      </c>
    </row>
    <row r="4" spans="1:11" x14ac:dyDescent="0.25">
      <c r="C4" t="s">
        <v>228</v>
      </c>
      <c r="D4" t="s">
        <v>242</v>
      </c>
      <c r="E4" t="s">
        <v>382</v>
      </c>
      <c r="G4" t="s">
        <v>233</v>
      </c>
      <c r="H4" t="s">
        <v>234</v>
      </c>
      <c r="I4">
        <v>0</v>
      </c>
      <c r="J4">
        <v>5</v>
      </c>
      <c r="K4" s="127" t="s">
        <v>383</v>
      </c>
    </row>
    <row r="5" spans="1:11" x14ac:dyDescent="0.25">
      <c r="D5" t="s">
        <v>246</v>
      </c>
      <c r="E5" t="s">
        <v>248</v>
      </c>
    </row>
    <row r="6" spans="1:11" x14ac:dyDescent="0.25">
      <c r="E6" t="s">
        <v>384</v>
      </c>
    </row>
    <row r="7" spans="1:11" x14ac:dyDescent="0.25">
      <c r="E7" t="s">
        <v>385</v>
      </c>
    </row>
    <row r="8" spans="1:11" x14ac:dyDescent="0.25">
      <c r="E8" t="s">
        <v>315</v>
      </c>
    </row>
    <row r="9" spans="1:11" x14ac:dyDescent="0.25">
      <c r="E9" t="s">
        <v>386</v>
      </c>
    </row>
    <row r="10" spans="1:11" x14ac:dyDescent="0.25">
      <c r="E10" t="s">
        <v>243</v>
      </c>
    </row>
    <row r="11" spans="1:11" x14ac:dyDescent="0.25">
      <c r="E11" t="s">
        <v>387</v>
      </c>
    </row>
    <row r="12" spans="1:11" x14ac:dyDescent="0.25">
      <c r="E12" t="s">
        <v>388</v>
      </c>
    </row>
    <row r="13" spans="1:11" x14ac:dyDescent="0.25">
      <c r="E13" t="s">
        <v>252</v>
      </c>
    </row>
    <row r="14" spans="1:11" x14ac:dyDescent="0.25">
      <c r="E14" t="s">
        <v>230</v>
      </c>
    </row>
    <row r="17" spans="1:5" x14ac:dyDescent="0.25">
      <c r="A17" s="12" t="s">
        <v>121</v>
      </c>
      <c r="B17" s="12" t="s">
        <v>164</v>
      </c>
      <c r="C17" s="12" t="s">
        <v>389</v>
      </c>
      <c r="E17" s="12"/>
    </row>
    <row r="18" spans="1:5" x14ac:dyDescent="0.25">
      <c r="A18" s="13" t="s">
        <v>124</v>
      </c>
      <c r="B18" s="18" t="s">
        <v>167</v>
      </c>
      <c r="C18" s="9" t="s">
        <v>325</v>
      </c>
    </row>
    <row r="19" spans="1:5" x14ac:dyDescent="0.25">
      <c r="A19" s="14" t="s">
        <v>132</v>
      </c>
      <c r="B19" s="19" t="s">
        <v>171</v>
      </c>
      <c r="C19" s="10" t="s">
        <v>326</v>
      </c>
    </row>
    <row r="20" spans="1:5" x14ac:dyDescent="0.25">
      <c r="A20" s="15" t="s">
        <v>140</v>
      </c>
      <c r="B20" s="20" t="s">
        <v>175</v>
      </c>
      <c r="C20" s="11" t="s">
        <v>327</v>
      </c>
    </row>
    <row r="21" spans="1:5" x14ac:dyDescent="0.25">
      <c r="A21" s="16" t="s">
        <v>148</v>
      </c>
      <c r="B21" s="21" t="s">
        <v>179</v>
      </c>
      <c r="C21" s="1" t="s">
        <v>328</v>
      </c>
    </row>
    <row r="22" spans="1:5" x14ac:dyDescent="0.25">
      <c r="A22" s="17" t="s">
        <v>156</v>
      </c>
      <c r="B22" s="22" t="s">
        <v>183</v>
      </c>
    </row>
  </sheetData>
  <customSheetViews>
    <customSheetView guid="{3091D27D-E3DA-49A7-8DD5-5458F8F24B2C}" state="hidden" topLeftCell="A4">
      <selection activeCell="D22" sqref="D22"/>
      <pageMargins left="0" right="0" top="0" bottom="0" header="0" footer="0"/>
    </customSheetView>
    <customSheetView guid="{BF9F6927-A815-4072-9867-117FF812A445}" state="hidden" topLeftCell="A4">
      <selection activeCell="D22" sqref="D22"/>
      <pageMargins left="0" right="0" top="0" bottom="0" header="0" footer="0"/>
    </customSheetView>
    <customSheetView guid="{8C667E38-C9E3-4D3A-B9E8-B684FD0A688A}" state="hidden" topLeftCell="A4">
      <selection activeCell="D22" sqref="D22"/>
      <pageMargins left="0" right="0" top="0" bottom="0" header="0" footer="0"/>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D43"/>
  <sheetViews>
    <sheetView showGridLines="0" tabSelected="1" topLeftCell="A4" zoomScaleNormal="100" zoomScaleSheetLayoutView="85" workbookViewId="0">
      <pane xSplit="3" ySplit="1" topLeftCell="D5" activePane="bottomRight" state="frozen"/>
      <selection pane="topRight" activeCell="D4" sqref="D4"/>
      <selection pane="bottomLeft" activeCell="A5" sqref="A5"/>
      <selection pane="bottomRight" activeCell="C16" sqref="C16"/>
    </sheetView>
  </sheetViews>
  <sheetFormatPr baseColWidth="10" defaultColWidth="10.85546875" defaultRowHeight="12.75" x14ac:dyDescent="0.2"/>
  <cols>
    <col min="1" max="1" width="2" style="31" customWidth="1"/>
    <col min="2" max="2" width="20.5703125" style="31" customWidth="1"/>
    <col min="3" max="4" width="56.5703125" style="31" customWidth="1"/>
    <col min="5" max="5" width="59.28515625" style="31" customWidth="1"/>
    <col min="6" max="6" width="72.7109375" style="31" customWidth="1"/>
    <col min="7" max="253" width="11.42578125" style="31"/>
    <col min="254" max="254" width="2" style="31" customWidth="1"/>
    <col min="255" max="255" width="20.5703125" style="31" customWidth="1"/>
    <col min="256" max="257" width="73.5703125" style="31" customWidth="1"/>
    <col min="258" max="258" width="2" style="31" customWidth="1"/>
    <col min="259" max="259" width="2.5703125" style="31" customWidth="1"/>
    <col min="260" max="260" width="30.85546875" style="31" customWidth="1"/>
    <col min="261" max="262" width="70.42578125" style="31" customWidth="1"/>
    <col min="263" max="509" width="11.42578125" style="31"/>
    <col min="510" max="510" width="2" style="31" customWidth="1"/>
    <col min="511" max="511" width="20.5703125" style="31" customWidth="1"/>
    <col min="512" max="513" width="73.5703125" style="31" customWidth="1"/>
    <col min="514" max="514" width="2" style="31" customWidth="1"/>
    <col min="515" max="515" width="2.5703125" style="31" customWidth="1"/>
    <col min="516" max="516" width="30.85546875" style="31" customWidth="1"/>
    <col min="517" max="518" width="70.42578125" style="31" customWidth="1"/>
    <col min="519" max="765" width="11.42578125" style="31"/>
    <col min="766" max="766" width="2" style="31" customWidth="1"/>
    <col min="767" max="767" width="20.5703125" style="31" customWidth="1"/>
    <col min="768" max="769" width="73.5703125" style="31" customWidth="1"/>
    <col min="770" max="770" width="2" style="31" customWidth="1"/>
    <col min="771" max="771" width="2.5703125" style="31" customWidth="1"/>
    <col min="772" max="772" width="30.85546875" style="31" customWidth="1"/>
    <col min="773" max="774" width="70.42578125" style="31" customWidth="1"/>
    <col min="775" max="1021" width="11.42578125" style="31"/>
    <col min="1022" max="1022" width="2" style="31" customWidth="1"/>
    <col min="1023" max="1023" width="20.5703125" style="31" customWidth="1"/>
    <col min="1024" max="1025" width="73.5703125" style="31" customWidth="1"/>
    <col min="1026" max="1026" width="2" style="31" customWidth="1"/>
    <col min="1027" max="1027" width="2.5703125" style="31" customWidth="1"/>
    <col min="1028" max="1028" width="30.85546875" style="31" customWidth="1"/>
    <col min="1029" max="1030" width="70.42578125" style="31" customWidth="1"/>
    <col min="1031" max="1277" width="11.42578125" style="31"/>
    <col min="1278" max="1278" width="2" style="31" customWidth="1"/>
    <col min="1279" max="1279" width="20.5703125" style="31" customWidth="1"/>
    <col min="1280" max="1281" width="73.5703125" style="31" customWidth="1"/>
    <col min="1282" max="1282" width="2" style="31" customWidth="1"/>
    <col min="1283" max="1283" width="2.5703125" style="31" customWidth="1"/>
    <col min="1284" max="1284" width="30.85546875" style="31" customWidth="1"/>
    <col min="1285" max="1286" width="70.42578125" style="31" customWidth="1"/>
    <col min="1287" max="1533" width="11.42578125" style="31"/>
    <col min="1534" max="1534" width="2" style="31" customWidth="1"/>
    <col min="1535" max="1535" width="20.5703125" style="31" customWidth="1"/>
    <col min="1536" max="1537" width="73.5703125" style="31" customWidth="1"/>
    <col min="1538" max="1538" width="2" style="31" customWidth="1"/>
    <col min="1539" max="1539" width="2.5703125" style="31" customWidth="1"/>
    <col min="1540" max="1540" width="30.85546875" style="31" customWidth="1"/>
    <col min="1541" max="1542" width="70.42578125" style="31" customWidth="1"/>
    <col min="1543" max="1789" width="11.42578125" style="31"/>
    <col min="1790" max="1790" width="2" style="31" customWidth="1"/>
    <col min="1791" max="1791" width="20.5703125" style="31" customWidth="1"/>
    <col min="1792" max="1793" width="73.5703125" style="31" customWidth="1"/>
    <col min="1794" max="1794" width="2" style="31" customWidth="1"/>
    <col min="1795" max="1795" width="2.5703125" style="31" customWidth="1"/>
    <col min="1796" max="1796" width="30.85546875" style="31" customWidth="1"/>
    <col min="1797" max="1798" width="70.42578125" style="31" customWidth="1"/>
    <col min="1799" max="2045" width="11.42578125" style="31"/>
    <col min="2046" max="2046" width="2" style="31" customWidth="1"/>
    <col min="2047" max="2047" width="20.5703125" style="31" customWidth="1"/>
    <col min="2048" max="2049" width="73.5703125" style="31" customWidth="1"/>
    <col min="2050" max="2050" width="2" style="31" customWidth="1"/>
    <col min="2051" max="2051" width="2.5703125" style="31" customWidth="1"/>
    <col min="2052" max="2052" width="30.85546875" style="31" customWidth="1"/>
    <col min="2053" max="2054" width="70.42578125" style="31" customWidth="1"/>
    <col min="2055" max="2301" width="11.42578125" style="31"/>
    <col min="2302" max="2302" width="2" style="31" customWidth="1"/>
    <col min="2303" max="2303" width="20.5703125" style="31" customWidth="1"/>
    <col min="2304" max="2305" width="73.5703125" style="31" customWidth="1"/>
    <col min="2306" max="2306" width="2" style="31" customWidth="1"/>
    <col min="2307" max="2307" width="2.5703125" style="31" customWidth="1"/>
    <col min="2308" max="2308" width="30.85546875" style="31" customWidth="1"/>
    <col min="2309" max="2310" width="70.42578125" style="31" customWidth="1"/>
    <col min="2311" max="2557" width="11.42578125" style="31"/>
    <col min="2558" max="2558" width="2" style="31" customWidth="1"/>
    <col min="2559" max="2559" width="20.5703125" style="31" customWidth="1"/>
    <col min="2560" max="2561" width="73.5703125" style="31" customWidth="1"/>
    <col min="2562" max="2562" width="2" style="31" customWidth="1"/>
    <col min="2563" max="2563" width="2.5703125" style="31" customWidth="1"/>
    <col min="2564" max="2564" width="30.85546875" style="31" customWidth="1"/>
    <col min="2565" max="2566" width="70.42578125" style="31" customWidth="1"/>
    <col min="2567" max="2813" width="11.42578125" style="31"/>
    <col min="2814" max="2814" width="2" style="31" customWidth="1"/>
    <col min="2815" max="2815" width="20.5703125" style="31" customWidth="1"/>
    <col min="2816" max="2817" width="73.5703125" style="31" customWidth="1"/>
    <col min="2818" max="2818" width="2" style="31" customWidth="1"/>
    <col min="2819" max="2819" width="2.5703125" style="31" customWidth="1"/>
    <col min="2820" max="2820" width="30.85546875" style="31" customWidth="1"/>
    <col min="2821" max="2822" width="70.42578125" style="31" customWidth="1"/>
    <col min="2823" max="3069" width="11.42578125" style="31"/>
    <col min="3070" max="3070" width="2" style="31" customWidth="1"/>
    <col min="3071" max="3071" width="20.5703125" style="31" customWidth="1"/>
    <col min="3072" max="3073" width="73.5703125" style="31" customWidth="1"/>
    <col min="3074" max="3074" width="2" style="31" customWidth="1"/>
    <col min="3075" max="3075" width="2.5703125" style="31" customWidth="1"/>
    <col min="3076" max="3076" width="30.85546875" style="31" customWidth="1"/>
    <col min="3077" max="3078" width="70.42578125" style="31" customWidth="1"/>
    <col min="3079" max="3325" width="11.42578125" style="31"/>
    <col min="3326" max="3326" width="2" style="31" customWidth="1"/>
    <col min="3327" max="3327" width="20.5703125" style="31" customWidth="1"/>
    <col min="3328" max="3329" width="73.5703125" style="31" customWidth="1"/>
    <col min="3330" max="3330" width="2" style="31" customWidth="1"/>
    <col min="3331" max="3331" width="2.5703125" style="31" customWidth="1"/>
    <col min="3332" max="3332" width="30.85546875" style="31" customWidth="1"/>
    <col min="3333" max="3334" width="70.42578125" style="31" customWidth="1"/>
    <col min="3335" max="3581" width="11.42578125" style="31"/>
    <col min="3582" max="3582" width="2" style="31" customWidth="1"/>
    <col min="3583" max="3583" width="20.5703125" style="31" customWidth="1"/>
    <col min="3584" max="3585" width="73.5703125" style="31" customWidth="1"/>
    <col min="3586" max="3586" width="2" style="31" customWidth="1"/>
    <col min="3587" max="3587" width="2.5703125" style="31" customWidth="1"/>
    <col min="3588" max="3588" width="30.85546875" style="31" customWidth="1"/>
    <col min="3589" max="3590" width="70.42578125" style="31" customWidth="1"/>
    <col min="3591" max="3837" width="11.42578125" style="31"/>
    <col min="3838" max="3838" width="2" style="31" customWidth="1"/>
    <col min="3839" max="3839" width="20.5703125" style="31" customWidth="1"/>
    <col min="3840" max="3841" width="73.5703125" style="31" customWidth="1"/>
    <col min="3842" max="3842" width="2" style="31" customWidth="1"/>
    <col min="3843" max="3843" width="2.5703125" style="31" customWidth="1"/>
    <col min="3844" max="3844" width="30.85546875" style="31" customWidth="1"/>
    <col min="3845" max="3846" width="70.42578125" style="31" customWidth="1"/>
    <col min="3847" max="4093" width="11.42578125" style="31"/>
    <col min="4094" max="4094" width="2" style="31" customWidth="1"/>
    <col min="4095" max="4095" width="20.5703125" style="31" customWidth="1"/>
    <col min="4096" max="4097" width="73.5703125" style="31" customWidth="1"/>
    <col min="4098" max="4098" width="2" style="31" customWidth="1"/>
    <col min="4099" max="4099" width="2.5703125" style="31" customWidth="1"/>
    <col min="4100" max="4100" width="30.85546875" style="31" customWidth="1"/>
    <col min="4101" max="4102" width="70.42578125" style="31" customWidth="1"/>
    <col min="4103" max="4349" width="11.42578125" style="31"/>
    <col min="4350" max="4350" width="2" style="31" customWidth="1"/>
    <col min="4351" max="4351" width="20.5703125" style="31" customWidth="1"/>
    <col min="4352" max="4353" width="73.5703125" style="31" customWidth="1"/>
    <col min="4354" max="4354" width="2" style="31" customWidth="1"/>
    <col min="4355" max="4355" width="2.5703125" style="31" customWidth="1"/>
    <col min="4356" max="4356" width="30.85546875" style="31" customWidth="1"/>
    <col min="4357" max="4358" width="70.42578125" style="31" customWidth="1"/>
    <col min="4359" max="4605" width="11.42578125" style="31"/>
    <col min="4606" max="4606" width="2" style="31" customWidth="1"/>
    <col min="4607" max="4607" width="20.5703125" style="31" customWidth="1"/>
    <col min="4608" max="4609" width="73.5703125" style="31" customWidth="1"/>
    <col min="4610" max="4610" width="2" style="31" customWidth="1"/>
    <col min="4611" max="4611" width="2.5703125" style="31" customWidth="1"/>
    <col min="4612" max="4612" width="30.85546875" style="31" customWidth="1"/>
    <col min="4613" max="4614" width="70.42578125" style="31" customWidth="1"/>
    <col min="4615" max="4861" width="11.42578125" style="31"/>
    <col min="4862" max="4862" width="2" style="31" customWidth="1"/>
    <col min="4863" max="4863" width="20.5703125" style="31" customWidth="1"/>
    <col min="4864" max="4865" width="73.5703125" style="31" customWidth="1"/>
    <col min="4866" max="4866" width="2" style="31" customWidth="1"/>
    <col min="4867" max="4867" width="2.5703125" style="31" customWidth="1"/>
    <col min="4868" max="4868" width="30.85546875" style="31" customWidth="1"/>
    <col min="4869" max="4870" width="70.42578125" style="31" customWidth="1"/>
    <col min="4871" max="5117" width="11.42578125" style="31"/>
    <col min="5118" max="5118" width="2" style="31" customWidth="1"/>
    <col min="5119" max="5119" width="20.5703125" style="31" customWidth="1"/>
    <col min="5120" max="5121" width="73.5703125" style="31" customWidth="1"/>
    <col min="5122" max="5122" width="2" style="31" customWidth="1"/>
    <col min="5123" max="5123" width="2.5703125" style="31" customWidth="1"/>
    <col min="5124" max="5124" width="30.85546875" style="31" customWidth="1"/>
    <col min="5125" max="5126" width="70.42578125" style="31" customWidth="1"/>
    <col min="5127" max="5373" width="11.42578125" style="31"/>
    <col min="5374" max="5374" width="2" style="31" customWidth="1"/>
    <col min="5375" max="5375" width="20.5703125" style="31" customWidth="1"/>
    <col min="5376" max="5377" width="73.5703125" style="31" customWidth="1"/>
    <col min="5378" max="5378" width="2" style="31" customWidth="1"/>
    <col min="5379" max="5379" width="2.5703125" style="31" customWidth="1"/>
    <col min="5380" max="5380" width="30.85546875" style="31" customWidth="1"/>
    <col min="5381" max="5382" width="70.42578125" style="31" customWidth="1"/>
    <col min="5383" max="5629" width="11.42578125" style="31"/>
    <col min="5630" max="5630" width="2" style="31" customWidth="1"/>
    <col min="5631" max="5631" width="20.5703125" style="31" customWidth="1"/>
    <col min="5632" max="5633" width="73.5703125" style="31" customWidth="1"/>
    <col min="5634" max="5634" width="2" style="31" customWidth="1"/>
    <col min="5635" max="5635" width="2.5703125" style="31" customWidth="1"/>
    <col min="5636" max="5636" width="30.85546875" style="31" customWidth="1"/>
    <col min="5637" max="5638" width="70.42578125" style="31" customWidth="1"/>
    <col min="5639" max="5885" width="11.42578125" style="31"/>
    <col min="5886" max="5886" width="2" style="31" customWidth="1"/>
    <col min="5887" max="5887" width="20.5703125" style="31" customWidth="1"/>
    <col min="5888" max="5889" width="73.5703125" style="31" customWidth="1"/>
    <col min="5890" max="5890" width="2" style="31" customWidth="1"/>
    <col min="5891" max="5891" width="2.5703125" style="31" customWidth="1"/>
    <col min="5892" max="5892" width="30.85546875" style="31" customWidth="1"/>
    <col min="5893" max="5894" width="70.42578125" style="31" customWidth="1"/>
    <col min="5895" max="6141" width="11.42578125" style="31"/>
    <col min="6142" max="6142" width="2" style="31" customWidth="1"/>
    <col min="6143" max="6143" width="20.5703125" style="31" customWidth="1"/>
    <col min="6144" max="6145" width="73.5703125" style="31" customWidth="1"/>
    <col min="6146" max="6146" width="2" style="31" customWidth="1"/>
    <col min="6147" max="6147" width="2.5703125" style="31" customWidth="1"/>
    <col min="6148" max="6148" width="30.85546875" style="31" customWidth="1"/>
    <col min="6149" max="6150" width="70.42578125" style="31" customWidth="1"/>
    <col min="6151" max="6397" width="11.42578125" style="31"/>
    <col min="6398" max="6398" width="2" style="31" customWidth="1"/>
    <col min="6399" max="6399" width="20.5703125" style="31" customWidth="1"/>
    <col min="6400" max="6401" width="73.5703125" style="31" customWidth="1"/>
    <col min="6402" max="6402" width="2" style="31" customWidth="1"/>
    <col min="6403" max="6403" width="2.5703125" style="31" customWidth="1"/>
    <col min="6404" max="6404" width="30.85546875" style="31" customWidth="1"/>
    <col min="6405" max="6406" width="70.42578125" style="31" customWidth="1"/>
    <col min="6407" max="6653" width="11.42578125" style="31"/>
    <col min="6654" max="6654" width="2" style="31" customWidth="1"/>
    <col min="6655" max="6655" width="20.5703125" style="31" customWidth="1"/>
    <col min="6656" max="6657" width="73.5703125" style="31" customWidth="1"/>
    <col min="6658" max="6658" width="2" style="31" customWidth="1"/>
    <col min="6659" max="6659" width="2.5703125" style="31" customWidth="1"/>
    <col min="6660" max="6660" width="30.85546875" style="31" customWidth="1"/>
    <col min="6661" max="6662" width="70.42578125" style="31" customWidth="1"/>
    <col min="6663" max="6909" width="11.42578125" style="31"/>
    <col min="6910" max="6910" width="2" style="31" customWidth="1"/>
    <col min="6911" max="6911" width="20.5703125" style="31" customWidth="1"/>
    <col min="6912" max="6913" width="73.5703125" style="31" customWidth="1"/>
    <col min="6914" max="6914" width="2" style="31" customWidth="1"/>
    <col min="6915" max="6915" width="2.5703125" style="31" customWidth="1"/>
    <col min="6916" max="6916" width="30.85546875" style="31" customWidth="1"/>
    <col min="6917" max="6918" width="70.42578125" style="31" customWidth="1"/>
    <col min="6919" max="7165" width="11.42578125" style="31"/>
    <col min="7166" max="7166" width="2" style="31" customWidth="1"/>
    <col min="7167" max="7167" width="20.5703125" style="31" customWidth="1"/>
    <col min="7168" max="7169" width="73.5703125" style="31" customWidth="1"/>
    <col min="7170" max="7170" width="2" style="31" customWidth="1"/>
    <col min="7171" max="7171" width="2.5703125" style="31" customWidth="1"/>
    <col min="7172" max="7172" width="30.85546875" style="31" customWidth="1"/>
    <col min="7173" max="7174" width="70.42578125" style="31" customWidth="1"/>
    <col min="7175" max="7421" width="11.42578125" style="31"/>
    <col min="7422" max="7422" width="2" style="31" customWidth="1"/>
    <col min="7423" max="7423" width="20.5703125" style="31" customWidth="1"/>
    <col min="7424" max="7425" width="73.5703125" style="31" customWidth="1"/>
    <col min="7426" max="7426" width="2" style="31" customWidth="1"/>
    <col min="7427" max="7427" width="2.5703125" style="31" customWidth="1"/>
    <col min="7428" max="7428" width="30.85546875" style="31" customWidth="1"/>
    <col min="7429" max="7430" width="70.42578125" style="31" customWidth="1"/>
    <col min="7431" max="7677" width="11.42578125" style="31"/>
    <col min="7678" max="7678" width="2" style="31" customWidth="1"/>
    <col min="7679" max="7679" width="20.5703125" style="31" customWidth="1"/>
    <col min="7680" max="7681" width="73.5703125" style="31" customWidth="1"/>
    <col min="7682" max="7682" width="2" style="31" customWidth="1"/>
    <col min="7683" max="7683" width="2.5703125" style="31" customWidth="1"/>
    <col min="7684" max="7684" width="30.85546875" style="31" customWidth="1"/>
    <col min="7685" max="7686" width="70.42578125" style="31" customWidth="1"/>
    <col min="7687" max="7933" width="11.42578125" style="31"/>
    <col min="7934" max="7934" width="2" style="31" customWidth="1"/>
    <col min="7935" max="7935" width="20.5703125" style="31" customWidth="1"/>
    <col min="7936" max="7937" width="73.5703125" style="31" customWidth="1"/>
    <col min="7938" max="7938" width="2" style="31" customWidth="1"/>
    <col min="7939" max="7939" width="2.5703125" style="31" customWidth="1"/>
    <col min="7940" max="7940" width="30.85546875" style="31" customWidth="1"/>
    <col min="7941" max="7942" width="70.42578125" style="31" customWidth="1"/>
    <col min="7943" max="8189" width="11.42578125" style="31"/>
    <col min="8190" max="8190" width="2" style="31" customWidth="1"/>
    <col min="8191" max="8191" width="20.5703125" style="31" customWidth="1"/>
    <col min="8192" max="8193" width="73.5703125" style="31" customWidth="1"/>
    <col min="8194" max="8194" width="2" style="31" customWidth="1"/>
    <col min="8195" max="8195" width="2.5703125" style="31" customWidth="1"/>
    <col min="8196" max="8196" width="30.85546875" style="31" customWidth="1"/>
    <col min="8197" max="8198" width="70.42578125" style="31" customWidth="1"/>
    <col min="8199" max="8445" width="11.42578125" style="31"/>
    <col min="8446" max="8446" width="2" style="31" customWidth="1"/>
    <col min="8447" max="8447" width="20.5703125" style="31" customWidth="1"/>
    <col min="8448" max="8449" width="73.5703125" style="31" customWidth="1"/>
    <col min="8450" max="8450" width="2" style="31" customWidth="1"/>
    <col min="8451" max="8451" width="2.5703125" style="31" customWidth="1"/>
    <col min="8452" max="8452" width="30.85546875" style="31" customWidth="1"/>
    <col min="8453" max="8454" width="70.42578125" style="31" customWidth="1"/>
    <col min="8455" max="8701" width="11.42578125" style="31"/>
    <col min="8702" max="8702" width="2" style="31" customWidth="1"/>
    <col min="8703" max="8703" width="20.5703125" style="31" customWidth="1"/>
    <col min="8704" max="8705" width="73.5703125" style="31" customWidth="1"/>
    <col min="8706" max="8706" width="2" style="31" customWidth="1"/>
    <col min="8707" max="8707" width="2.5703125" style="31" customWidth="1"/>
    <col min="8708" max="8708" width="30.85546875" style="31" customWidth="1"/>
    <col min="8709" max="8710" width="70.42578125" style="31" customWidth="1"/>
    <col min="8711" max="8957" width="11.42578125" style="31"/>
    <col min="8958" max="8958" width="2" style="31" customWidth="1"/>
    <col min="8959" max="8959" width="20.5703125" style="31" customWidth="1"/>
    <col min="8960" max="8961" width="73.5703125" style="31" customWidth="1"/>
    <col min="8962" max="8962" width="2" style="31" customWidth="1"/>
    <col min="8963" max="8963" width="2.5703125" style="31" customWidth="1"/>
    <col min="8964" max="8964" width="30.85546875" style="31" customWidth="1"/>
    <col min="8965" max="8966" width="70.42578125" style="31" customWidth="1"/>
    <col min="8967" max="9213" width="11.42578125" style="31"/>
    <col min="9214" max="9214" width="2" style="31" customWidth="1"/>
    <col min="9215" max="9215" width="20.5703125" style="31" customWidth="1"/>
    <col min="9216" max="9217" width="73.5703125" style="31" customWidth="1"/>
    <col min="9218" max="9218" width="2" style="31" customWidth="1"/>
    <col min="9219" max="9219" width="2.5703125" style="31" customWidth="1"/>
    <col min="9220" max="9220" width="30.85546875" style="31" customWidth="1"/>
    <col min="9221" max="9222" width="70.42578125" style="31" customWidth="1"/>
    <col min="9223" max="9469" width="11.42578125" style="31"/>
    <col min="9470" max="9470" width="2" style="31" customWidth="1"/>
    <col min="9471" max="9471" width="20.5703125" style="31" customWidth="1"/>
    <col min="9472" max="9473" width="73.5703125" style="31" customWidth="1"/>
    <col min="9474" max="9474" width="2" style="31" customWidth="1"/>
    <col min="9475" max="9475" width="2.5703125" style="31" customWidth="1"/>
    <col min="9476" max="9476" width="30.85546875" style="31" customWidth="1"/>
    <col min="9477" max="9478" width="70.42578125" style="31" customWidth="1"/>
    <col min="9479" max="9725" width="11.42578125" style="31"/>
    <col min="9726" max="9726" width="2" style="31" customWidth="1"/>
    <col min="9727" max="9727" width="20.5703125" style="31" customWidth="1"/>
    <col min="9728" max="9729" width="73.5703125" style="31" customWidth="1"/>
    <col min="9730" max="9730" width="2" style="31" customWidth="1"/>
    <col min="9731" max="9731" width="2.5703125" style="31" customWidth="1"/>
    <col min="9732" max="9732" width="30.85546875" style="31" customWidth="1"/>
    <col min="9733" max="9734" width="70.42578125" style="31" customWidth="1"/>
    <col min="9735" max="9981" width="11.42578125" style="31"/>
    <col min="9982" max="9982" width="2" style="31" customWidth="1"/>
    <col min="9983" max="9983" width="20.5703125" style="31" customWidth="1"/>
    <col min="9984" max="9985" width="73.5703125" style="31" customWidth="1"/>
    <col min="9986" max="9986" width="2" style="31" customWidth="1"/>
    <col min="9987" max="9987" width="2.5703125" style="31" customWidth="1"/>
    <col min="9988" max="9988" width="30.85546875" style="31" customWidth="1"/>
    <col min="9989" max="9990" width="70.42578125" style="31" customWidth="1"/>
    <col min="9991" max="10237" width="11.42578125" style="31"/>
    <col min="10238" max="10238" width="2" style="31" customWidth="1"/>
    <col min="10239" max="10239" width="20.5703125" style="31" customWidth="1"/>
    <col min="10240" max="10241" width="73.5703125" style="31" customWidth="1"/>
    <col min="10242" max="10242" width="2" style="31" customWidth="1"/>
    <col min="10243" max="10243" width="2.5703125" style="31" customWidth="1"/>
    <col min="10244" max="10244" width="30.85546875" style="31" customWidth="1"/>
    <col min="10245" max="10246" width="70.42578125" style="31" customWidth="1"/>
    <col min="10247" max="10493" width="11.42578125" style="31"/>
    <col min="10494" max="10494" width="2" style="31" customWidth="1"/>
    <col min="10495" max="10495" width="20.5703125" style="31" customWidth="1"/>
    <col min="10496" max="10497" width="73.5703125" style="31" customWidth="1"/>
    <col min="10498" max="10498" width="2" style="31" customWidth="1"/>
    <col min="10499" max="10499" width="2.5703125" style="31" customWidth="1"/>
    <col min="10500" max="10500" width="30.85546875" style="31" customWidth="1"/>
    <col min="10501" max="10502" width="70.42578125" style="31" customWidth="1"/>
    <col min="10503" max="10749" width="11.42578125" style="31"/>
    <col min="10750" max="10750" width="2" style="31" customWidth="1"/>
    <col min="10751" max="10751" width="20.5703125" style="31" customWidth="1"/>
    <col min="10752" max="10753" width="73.5703125" style="31" customWidth="1"/>
    <col min="10754" max="10754" width="2" style="31" customWidth="1"/>
    <col min="10755" max="10755" width="2.5703125" style="31" customWidth="1"/>
    <col min="10756" max="10756" width="30.85546875" style="31" customWidth="1"/>
    <col min="10757" max="10758" width="70.42578125" style="31" customWidth="1"/>
    <col min="10759" max="11005" width="11.42578125" style="31"/>
    <col min="11006" max="11006" width="2" style="31" customWidth="1"/>
    <col min="11007" max="11007" width="20.5703125" style="31" customWidth="1"/>
    <col min="11008" max="11009" width="73.5703125" style="31" customWidth="1"/>
    <col min="11010" max="11010" width="2" style="31" customWidth="1"/>
    <col min="11011" max="11011" width="2.5703125" style="31" customWidth="1"/>
    <col min="11012" max="11012" width="30.85546875" style="31" customWidth="1"/>
    <col min="11013" max="11014" width="70.42578125" style="31" customWidth="1"/>
    <col min="11015" max="11261" width="11.42578125" style="31"/>
    <col min="11262" max="11262" width="2" style="31" customWidth="1"/>
    <col min="11263" max="11263" width="20.5703125" style="31" customWidth="1"/>
    <col min="11264" max="11265" width="73.5703125" style="31" customWidth="1"/>
    <col min="11266" max="11266" width="2" style="31" customWidth="1"/>
    <col min="11267" max="11267" width="2.5703125" style="31" customWidth="1"/>
    <col min="11268" max="11268" width="30.85546875" style="31" customWidth="1"/>
    <col min="11269" max="11270" width="70.42578125" style="31" customWidth="1"/>
    <col min="11271" max="11517" width="11.42578125" style="31"/>
    <col min="11518" max="11518" width="2" style="31" customWidth="1"/>
    <col min="11519" max="11519" width="20.5703125" style="31" customWidth="1"/>
    <col min="11520" max="11521" width="73.5703125" style="31" customWidth="1"/>
    <col min="11522" max="11522" width="2" style="31" customWidth="1"/>
    <col min="11523" max="11523" width="2.5703125" style="31" customWidth="1"/>
    <col min="11524" max="11524" width="30.85546875" style="31" customWidth="1"/>
    <col min="11525" max="11526" width="70.42578125" style="31" customWidth="1"/>
    <col min="11527" max="11773" width="11.42578125" style="31"/>
    <col min="11774" max="11774" width="2" style="31" customWidth="1"/>
    <col min="11775" max="11775" width="20.5703125" style="31" customWidth="1"/>
    <col min="11776" max="11777" width="73.5703125" style="31" customWidth="1"/>
    <col min="11778" max="11778" width="2" style="31" customWidth="1"/>
    <col min="11779" max="11779" width="2.5703125" style="31" customWidth="1"/>
    <col min="11780" max="11780" width="30.85546875" style="31" customWidth="1"/>
    <col min="11781" max="11782" width="70.42578125" style="31" customWidth="1"/>
    <col min="11783" max="12029" width="11.42578125" style="31"/>
    <col min="12030" max="12030" width="2" style="31" customWidth="1"/>
    <col min="12031" max="12031" width="20.5703125" style="31" customWidth="1"/>
    <col min="12032" max="12033" width="73.5703125" style="31" customWidth="1"/>
    <col min="12034" max="12034" width="2" style="31" customWidth="1"/>
    <col min="12035" max="12035" width="2.5703125" style="31" customWidth="1"/>
    <col min="12036" max="12036" width="30.85546875" style="31" customWidth="1"/>
    <col min="12037" max="12038" width="70.42578125" style="31" customWidth="1"/>
    <col min="12039" max="12285" width="11.42578125" style="31"/>
    <col min="12286" max="12286" width="2" style="31" customWidth="1"/>
    <col min="12287" max="12287" width="20.5703125" style="31" customWidth="1"/>
    <col min="12288" max="12289" width="73.5703125" style="31" customWidth="1"/>
    <col min="12290" max="12290" width="2" style="31" customWidth="1"/>
    <col min="12291" max="12291" width="2.5703125" style="31" customWidth="1"/>
    <col min="12292" max="12292" width="30.85546875" style="31" customWidth="1"/>
    <col min="12293" max="12294" width="70.42578125" style="31" customWidth="1"/>
    <col min="12295" max="12541" width="11.42578125" style="31"/>
    <col min="12542" max="12542" width="2" style="31" customWidth="1"/>
    <col min="12543" max="12543" width="20.5703125" style="31" customWidth="1"/>
    <col min="12544" max="12545" width="73.5703125" style="31" customWidth="1"/>
    <col min="12546" max="12546" width="2" style="31" customWidth="1"/>
    <col min="12547" max="12547" width="2.5703125" style="31" customWidth="1"/>
    <col min="12548" max="12548" width="30.85546875" style="31" customWidth="1"/>
    <col min="12549" max="12550" width="70.42578125" style="31" customWidth="1"/>
    <col min="12551" max="12797" width="11.42578125" style="31"/>
    <col min="12798" max="12798" width="2" style="31" customWidth="1"/>
    <col min="12799" max="12799" width="20.5703125" style="31" customWidth="1"/>
    <col min="12800" max="12801" width="73.5703125" style="31" customWidth="1"/>
    <col min="12802" max="12802" width="2" style="31" customWidth="1"/>
    <col min="12803" max="12803" width="2.5703125" style="31" customWidth="1"/>
    <col min="12804" max="12804" width="30.85546875" style="31" customWidth="1"/>
    <col min="12805" max="12806" width="70.42578125" style="31" customWidth="1"/>
    <col min="12807" max="13053" width="11.42578125" style="31"/>
    <col min="13054" max="13054" width="2" style="31" customWidth="1"/>
    <col min="13055" max="13055" width="20.5703125" style="31" customWidth="1"/>
    <col min="13056" max="13057" width="73.5703125" style="31" customWidth="1"/>
    <col min="13058" max="13058" width="2" style="31" customWidth="1"/>
    <col min="13059" max="13059" width="2.5703125" style="31" customWidth="1"/>
    <col min="13060" max="13060" width="30.85546875" style="31" customWidth="1"/>
    <col min="13061" max="13062" width="70.42578125" style="31" customWidth="1"/>
    <col min="13063" max="13309" width="11.42578125" style="31"/>
    <col min="13310" max="13310" width="2" style="31" customWidth="1"/>
    <col min="13311" max="13311" width="20.5703125" style="31" customWidth="1"/>
    <col min="13312" max="13313" width="73.5703125" style="31" customWidth="1"/>
    <col min="13314" max="13314" width="2" style="31" customWidth="1"/>
    <col min="13315" max="13315" width="2.5703125" style="31" customWidth="1"/>
    <col min="13316" max="13316" width="30.85546875" style="31" customWidth="1"/>
    <col min="13317" max="13318" width="70.42578125" style="31" customWidth="1"/>
    <col min="13319" max="13565" width="11.42578125" style="31"/>
    <col min="13566" max="13566" width="2" style="31" customWidth="1"/>
    <col min="13567" max="13567" width="20.5703125" style="31" customWidth="1"/>
    <col min="13568" max="13569" width="73.5703125" style="31" customWidth="1"/>
    <col min="13570" max="13570" width="2" style="31" customWidth="1"/>
    <col min="13571" max="13571" width="2.5703125" style="31" customWidth="1"/>
    <col min="13572" max="13572" width="30.85546875" style="31" customWidth="1"/>
    <col min="13573" max="13574" width="70.42578125" style="31" customWidth="1"/>
    <col min="13575" max="13821" width="11.42578125" style="31"/>
    <col min="13822" max="13822" width="2" style="31" customWidth="1"/>
    <col min="13823" max="13823" width="20.5703125" style="31" customWidth="1"/>
    <col min="13824" max="13825" width="73.5703125" style="31" customWidth="1"/>
    <col min="13826" max="13826" width="2" style="31" customWidth="1"/>
    <col min="13827" max="13827" width="2.5703125" style="31" customWidth="1"/>
    <col min="13828" max="13828" width="30.85546875" style="31" customWidth="1"/>
    <col min="13829" max="13830" width="70.42578125" style="31" customWidth="1"/>
    <col min="13831" max="14077" width="11.42578125" style="31"/>
    <col min="14078" max="14078" width="2" style="31" customWidth="1"/>
    <col min="14079" max="14079" width="20.5703125" style="31" customWidth="1"/>
    <col min="14080" max="14081" width="73.5703125" style="31" customWidth="1"/>
    <col min="14082" max="14082" width="2" style="31" customWidth="1"/>
    <col min="14083" max="14083" width="2.5703125" style="31" customWidth="1"/>
    <col min="14084" max="14084" width="30.85546875" style="31" customWidth="1"/>
    <col min="14085" max="14086" width="70.42578125" style="31" customWidth="1"/>
    <col min="14087" max="14333" width="11.42578125" style="31"/>
    <col min="14334" max="14334" width="2" style="31" customWidth="1"/>
    <col min="14335" max="14335" width="20.5703125" style="31" customWidth="1"/>
    <col min="14336" max="14337" width="73.5703125" style="31" customWidth="1"/>
    <col min="14338" max="14338" width="2" style="31" customWidth="1"/>
    <col min="14339" max="14339" width="2.5703125" style="31" customWidth="1"/>
    <col min="14340" max="14340" width="30.85546875" style="31" customWidth="1"/>
    <col min="14341" max="14342" width="70.42578125" style="31" customWidth="1"/>
    <col min="14343" max="14589" width="11.42578125" style="31"/>
    <col min="14590" max="14590" width="2" style="31" customWidth="1"/>
    <col min="14591" max="14591" width="20.5703125" style="31" customWidth="1"/>
    <col min="14592" max="14593" width="73.5703125" style="31" customWidth="1"/>
    <col min="14594" max="14594" width="2" style="31" customWidth="1"/>
    <col min="14595" max="14595" width="2.5703125" style="31" customWidth="1"/>
    <col min="14596" max="14596" width="30.85546875" style="31" customWidth="1"/>
    <col min="14597" max="14598" width="70.42578125" style="31" customWidth="1"/>
    <col min="14599" max="14845" width="11.42578125" style="31"/>
    <col min="14846" max="14846" width="2" style="31" customWidth="1"/>
    <col min="14847" max="14847" width="20.5703125" style="31" customWidth="1"/>
    <col min="14848" max="14849" width="73.5703125" style="31" customWidth="1"/>
    <col min="14850" max="14850" width="2" style="31" customWidth="1"/>
    <col min="14851" max="14851" width="2.5703125" style="31" customWidth="1"/>
    <col min="14852" max="14852" width="30.85546875" style="31" customWidth="1"/>
    <col min="14853" max="14854" width="70.42578125" style="31" customWidth="1"/>
    <col min="14855" max="15101" width="11.42578125" style="31"/>
    <col min="15102" max="15102" width="2" style="31" customWidth="1"/>
    <col min="15103" max="15103" width="20.5703125" style="31" customWidth="1"/>
    <col min="15104" max="15105" width="73.5703125" style="31" customWidth="1"/>
    <col min="15106" max="15106" width="2" style="31" customWidth="1"/>
    <col min="15107" max="15107" width="2.5703125" style="31" customWidth="1"/>
    <col min="15108" max="15108" width="30.85546875" style="31" customWidth="1"/>
    <col min="15109" max="15110" width="70.42578125" style="31" customWidth="1"/>
    <col min="15111" max="15357" width="11.42578125" style="31"/>
    <col min="15358" max="15358" width="2" style="31" customWidth="1"/>
    <col min="15359" max="15359" width="20.5703125" style="31" customWidth="1"/>
    <col min="15360" max="15361" width="73.5703125" style="31" customWidth="1"/>
    <col min="15362" max="15362" width="2" style="31" customWidth="1"/>
    <col min="15363" max="15363" width="2.5703125" style="31" customWidth="1"/>
    <col min="15364" max="15364" width="30.85546875" style="31" customWidth="1"/>
    <col min="15365" max="15366" width="70.42578125" style="31" customWidth="1"/>
    <col min="15367" max="15613" width="11.42578125" style="31"/>
    <col min="15614" max="15614" width="2" style="31" customWidth="1"/>
    <col min="15615" max="15615" width="20.5703125" style="31" customWidth="1"/>
    <col min="15616" max="15617" width="73.5703125" style="31" customWidth="1"/>
    <col min="15618" max="15618" width="2" style="31" customWidth="1"/>
    <col min="15619" max="15619" width="2.5703125" style="31" customWidth="1"/>
    <col min="15620" max="15620" width="30.85546875" style="31" customWidth="1"/>
    <col min="15621" max="15622" width="70.42578125" style="31" customWidth="1"/>
    <col min="15623" max="15869" width="11.42578125" style="31"/>
    <col min="15870" max="15870" width="2" style="31" customWidth="1"/>
    <col min="15871" max="15871" width="20.5703125" style="31" customWidth="1"/>
    <col min="15872" max="15873" width="73.5703125" style="31" customWidth="1"/>
    <col min="15874" max="15874" width="2" style="31" customWidth="1"/>
    <col min="15875" max="15875" width="2.5703125" style="31" customWidth="1"/>
    <col min="15876" max="15876" width="30.85546875" style="31" customWidth="1"/>
    <col min="15877" max="15878" width="70.42578125" style="31" customWidth="1"/>
    <col min="15879" max="16125" width="11.42578125" style="31"/>
    <col min="16126" max="16126" width="2" style="31" customWidth="1"/>
    <col min="16127" max="16127" width="20.5703125" style="31" customWidth="1"/>
    <col min="16128" max="16129" width="73.5703125" style="31" customWidth="1"/>
    <col min="16130" max="16130" width="2" style="31" customWidth="1"/>
    <col min="16131" max="16131" width="2.5703125" style="31" customWidth="1"/>
    <col min="16132" max="16132" width="30.85546875" style="31" customWidth="1"/>
    <col min="16133" max="16134" width="70.42578125" style="31" customWidth="1"/>
    <col min="16135" max="16378" width="11.42578125" style="31"/>
    <col min="16379" max="16384" width="11.42578125" style="31" customWidth="1"/>
  </cols>
  <sheetData>
    <row r="2" spans="2:4" ht="29.25" customHeight="1" x14ac:dyDescent="0.2">
      <c r="B2" s="257" t="s">
        <v>121</v>
      </c>
      <c r="C2" s="258"/>
      <c r="D2" s="259"/>
    </row>
    <row r="3" spans="2:4" ht="7.5" customHeight="1" x14ac:dyDescent="0.2"/>
    <row r="4" spans="2:4" ht="30.75" customHeight="1" x14ac:dyDescent="0.2">
      <c r="B4" s="32" t="s">
        <v>121</v>
      </c>
      <c r="C4" s="32" t="s">
        <v>122</v>
      </c>
      <c r="D4" s="32" t="s">
        <v>123</v>
      </c>
    </row>
    <row r="5" spans="2:4" ht="50.1" customHeight="1" x14ac:dyDescent="0.2">
      <c r="B5" s="260" t="s">
        <v>124</v>
      </c>
      <c r="C5" s="33" t="s">
        <v>125</v>
      </c>
      <c r="D5" s="30" t="s">
        <v>126</v>
      </c>
    </row>
    <row r="6" spans="2:4" ht="50.1" customHeight="1" x14ac:dyDescent="0.2">
      <c r="B6" s="261"/>
      <c r="C6" s="33" t="s">
        <v>127</v>
      </c>
      <c r="D6" s="30" t="s">
        <v>128</v>
      </c>
    </row>
    <row r="7" spans="2:4" ht="15.95" customHeight="1" x14ac:dyDescent="0.2">
      <c r="B7" s="261"/>
      <c r="C7" s="33" t="s">
        <v>129</v>
      </c>
      <c r="D7" s="30"/>
    </row>
    <row r="8" spans="2:4" ht="50.1" customHeight="1" x14ac:dyDescent="0.2">
      <c r="B8" s="261"/>
      <c r="C8" s="33" t="s">
        <v>130</v>
      </c>
      <c r="D8" s="30"/>
    </row>
    <row r="9" spans="2:4" ht="75" customHeight="1" x14ac:dyDescent="0.2">
      <c r="B9" s="262"/>
      <c r="C9" s="33" t="s">
        <v>131</v>
      </c>
      <c r="D9" s="30"/>
    </row>
    <row r="10" spans="2:4" ht="50.1" customHeight="1" x14ac:dyDescent="0.2">
      <c r="B10" s="263" t="s">
        <v>132</v>
      </c>
      <c r="C10" s="33" t="s">
        <v>133</v>
      </c>
      <c r="D10" s="30" t="s">
        <v>134</v>
      </c>
    </row>
    <row r="11" spans="2:4" ht="65.099999999999994" customHeight="1" x14ac:dyDescent="0.2">
      <c r="B11" s="264"/>
      <c r="C11" s="33" t="s">
        <v>135</v>
      </c>
      <c r="D11" s="30" t="s">
        <v>136</v>
      </c>
    </row>
    <row r="12" spans="2:4" ht="50.1" customHeight="1" x14ac:dyDescent="0.2">
      <c r="B12" s="264"/>
      <c r="C12" s="33" t="s">
        <v>137</v>
      </c>
      <c r="D12" s="30"/>
    </row>
    <row r="13" spans="2:4" ht="50.1" customHeight="1" x14ac:dyDescent="0.2">
      <c r="B13" s="264"/>
      <c r="C13" s="33" t="s">
        <v>138</v>
      </c>
      <c r="D13" s="30"/>
    </row>
    <row r="14" spans="2:4" ht="65.099999999999994" customHeight="1" x14ac:dyDescent="0.2">
      <c r="B14" s="264"/>
      <c r="C14" s="33" t="s">
        <v>139</v>
      </c>
      <c r="D14" s="30"/>
    </row>
    <row r="15" spans="2:4" ht="39.950000000000003" customHeight="1" x14ac:dyDescent="0.2">
      <c r="B15" s="265" t="s">
        <v>140</v>
      </c>
      <c r="C15" s="33" t="s">
        <v>141</v>
      </c>
      <c r="D15" s="30" t="s">
        <v>142</v>
      </c>
    </row>
    <row r="16" spans="2:4" ht="60" customHeight="1" x14ac:dyDescent="0.2">
      <c r="B16" s="266"/>
      <c r="C16" s="33" t="s">
        <v>143</v>
      </c>
      <c r="D16" s="30" t="s">
        <v>144</v>
      </c>
    </row>
    <row r="17" spans="2:4" ht="50.1" customHeight="1" x14ac:dyDescent="0.2">
      <c r="B17" s="266"/>
      <c r="C17" s="33" t="s">
        <v>145</v>
      </c>
      <c r="D17" s="30"/>
    </row>
    <row r="18" spans="2:4" ht="50.1" customHeight="1" x14ac:dyDescent="0.2">
      <c r="B18" s="266"/>
      <c r="C18" s="33" t="s">
        <v>146</v>
      </c>
      <c r="D18" s="30"/>
    </row>
    <row r="19" spans="2:4" ht="60" customHeight="1" x14ac:dyDescent="0.2">
      <c r="B19" s="266"/>
      <c r="C19" s="33" t="s">
        <v>147</v>
      </c>
      <c r="D19" s="30"/>
    </row>
    <row r="20" spans="2:4" ht="39.950000000000003" customHeight="1" x14ac:dyDescent="0.2">
      <c r="B20" s="267" t="s">
        <v>148</v>
      </c>
      <c r="C20" s="33" t="s">
        <v>149</v>
      </c>
      <c r="D20" s="30" t="s">
        <v>150</v>
      </c>
    </row>
    <row r="21" spans="2:4" ht="39.950000000000003" customHeight="1" x14ac:dyDescent="0.2">
      <c r="B21" s="268"/>
      <c r="C21" s="33" t="s">
        <v>151</v>
      </c>
      <c r="D21" s="30" t="s">
        <v>152</v>
      </c>
    </row>
    <row r="22" spans="2:4" ht="65.099999999999994" customHeight="1" x14ac:dyDescent="0.2">
      <c r="B22" s="268"/>
      <c r="C22" s="33" t="s">
        <v>153</v>
      </c>
      <c r="D22" s="30"/>
    </row>
    <row r="23" spans="2:4" ht="65.099999999999994" customHeight="1" x14ac:dyDescent="0.2">
      <c r="B23" s="268"/>
      <c r="C23" s="33" t="s">
        <v>154</v>
      </c>
      <c r="D23" s="30"/>
    </row>
    <row r="24" spans="2:4" ht="65.099999999999994" customHeight="1" x14ac:dyDescent="0.2">
      <c r="B24" s="268"/>
      <c r="C24" s="33" t="s">
        <v>155</v>
      </c>
      <c r="D24" s="30"/>
    </row>
    <row r="25" spans="2:4" ht="39.950000000000003" customHeight="1" x14ac:dyDescent="0.2">
      <c r="B25" s="269" t="s">
        <v>156</v>
      </c>
      <c r="C25" s="33" t="s">
        <v>157</v>
      </c>
      <c r="D25" s="30" t="s">
        <v>158</v>
      </c>
    </row>
    <row r="26" spans="2:4" ht="39.950000000000003" customHeight="1" x14ac:dyDescent="0.2">
      <c r="B26" s="270"/>
      <c r="C26" s="33" t="s">
        <v>159</v>
      </c>
      <c r="D26" s="30" t="s">
        <v>160</v>
      </c>
    </row>
    <row r="27" spans="2:4" ht="65.099999999999994" customHeight="1" x14ac:dyDescent="0.2">
      <c r="B27" s="270"/>
      <c r="C27" s="33" t="s">
        <v>161</v>
      </c>
      <c r="D27" s="30"/>
    </row>
    <row r="28" spans="2:4" ht="50.1" customHeight="1" x14ac:dyDescent="0.2">
      <c r="B28" s="270"/>
      <c r="C28" s="33" t="s">
        <v>162</v>
      </c>
      <c r="D28" s="30"/>
    </row>
    <row r="29" spans="2:4" ht="72" customHeight="1" x14ac:dyDescent="0.2">
      <c r="B29" s="270"/>
      <c r="C29" s="33" t="s">
        <v>163</v>
      </c>
      <c r="D29" s="30"/>
    </row>
    <row r="30" spans="2:4" ht="36.75" customHeight="1" x14ac:dyDescent="0.2"/>
    <row r="31" spans="2:4" x14ac:dyDescent="0.2">
      <c r="B31" s="257" t="s">
        <v>164</v>
      </c>
      <c r="C31" s="258"/>
      <c r="D31" s="259"/>
    </row>
    <row r="33" spans="2:4" ht="51" customHeight="1" x14ac:dyDescent="0.2">
      <c r="B33" s="34" t="s">
        <v>165</v>
      </c>
      <c r="C33" s="32" t="s">
        <v>166</v>
      </c>
      <c r="D33" s="34" t="s">
        <v>164</v>
      </c>
    </row>
    <row r="34" spans="2:4" ht="18" customHeight="1" x14ac:dyDescent="0.2">
      <c r="B34" s="271" t="s">
        <v>167</v>
      </c>
      <c r="C34" s="30" t="s">
        <v>168</v>
      </c>
      <c r="D34" s="30" t="s">
        <v>169</v>
      </c>
    </row>
    <row r="35" spans="2:4" ht="18" customHeight="1" x14ac:dyDescent="0.2">
      <c r="B35" s="271"/>
      <c r="C35" s="35" t="s">
        <v>170</v>
      </c>
      <c r="D35" s="35"/>
    </row>
    <row r="36" spans="2:4" ht="18" customHeight="1" x14ac:dyDescent="0.2">
      <c r="B36" s="272" t="s">
        <v>171</v>
      </c>
      <c r="C36" s="35" t="s">
        <v>172</v>
      </c>
      <c r="D36" s="30" t="s">
        <v>173</v>
      </c>
    </row>
    <row r="37" spans="2:4" ht="18" customHeight="1" x14ac:dyDescent="0.2">
      <c r="B37" s="272"/>
      <c r="C37" s="35" t="s">
        <v>174</v>
      </c>
      <c r="D37" s="35"/>
    </row>
    <row r="38" spans="2:4" ht="18" customHeight="1" x14ac:dyDescent="0.2">
      <c r="B38" s="273" t="s">
        <v>175</v>
      </c>
      <c r="C38" s="30" t="s">
        <v>176</v>
      </c>
      <c r="D38" s="30" t="s">
        <v>177</v>
      </c>
    </row>
    <row r="39" spans="2:4" ht="18" customHeight="1" x14ac:dyDescent="0.2">
      <c r="B39" s="273"/>
      <c r="C39" s="35" t="s">
        <v>178</v>
      </c>
      <c r="D39" s="35"/>
    </row>
    <row r="40" spans="2:4" ht="18" customHeight="1" x14ac:dyDescent="0.2">
      <c r="B40" s="274" t="s">
        <v>179</v>
      </c>
      <c r="C40" s="35" t="s">
        <v>180</v>
      </c>
      <c r="D40" s="35" t="s">
        <v>181</v>
      </c>
    </row>
    <row r="41" spans="2:4" ht="18" customHeight="1" x14ac:dyDescent="0.2">
      <c r="B41" s="274"/>
      <c r="C41" s="35" t="s">
        <v>182</v>
      </c>
      <c r="D41" s="35"/>
    </row>
    <row r="42" spans="2:4" ht="18" customHeight="1" x14ac:dyDescent="0.2">
      <c r="B42" s="256" t="s">
        <v>183</v>
      </c>
      <c r="C42" s="35" t="s">
        <v>184</v>
      </c>
      <c r="D42" s="35" t="s">
        <v>185</v>
      </c>
    </row>
    <row r="43" spans="2:4" ht="18" customHeight="1" x14ac:dyDescent="0.2">
      <c r="B43" s="256"/>
      <c r="C43" s="35" t="s">
        <v>186</v>
      </c>
      <c r="D43" s="35"/>
    </row>
  </sheetData>
  <sheetProtection algorithmName="SHA-512" hashValue="n28AMIZh/qSGL8QEOsWGaVLISxkYnkwnQhPp6/ctiiUSB1y2C8rq44IgYxTdiUhHxkwQPfmAoAHDdw9bmqKRAQ==" saltValue="v8x+DO2kexst2SOmex9aTQ==" spinCount="100000" sheet="1" selectLockedCells="1" selectUnlockedCells="1"/>
  <mergeCells count="12">
    <mergeCell ref="B42:B43"/>
    <mergeCell ref="B2:D2"/>
    <mergeCell ref="B5:B9"/>
    <mergeCell ref="B10:B14"/>
    <mergeCell ref="B15:B19"/>
    <mergeCell ref="B20:B24"/>
    <mergeCell ref="B25:B29"/>
    <mergeCell ref="B31:D31"/>
    <mergeCell ref="B34:B35"/>
    <mergeCell ref="B36:B37"/>
    <mergeCell ref="B38:B39"/>
    <mergeCell ref="B40:B41"/>
  </mergeCells>
  <printOptions horizontalCentered="1" verticalCentered="1"/>
  <pageMargins left="0.23622047244094491" right="0.23622047244094491" top="0.35433070866141736" bottom="0.35433070866141736" header="0.31496062992125984" footer="0.31496062992125984"/>
  <pageSetup scale="47" orientation="portrait" r:id="rId1"/>
  <rowBreaks count="1" manualBreakCount="1">
    <brk id="29" min="1" max="4"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62"/>
  <sheetViews>
    <sheetView showGridLines="0" zoomScale="70" zoomScaleNormal="70" workbookViewId="0">
      <pane ySplit="2" topLeftCell="A3" activePane="bottomLeft" state="frozen"/>
      <selection pane="bottomLeft" activeCell="D3" sqref="D3:D12"/>
    </sheetView>
  </sheetViews>
  <sheetFormatPr baseColWidth="10" defaultColWidth="11" defaultRowHeight="12.75" x14ac:dyDescent="0.2"/>
  <cols>
    <col min="1" max="2" width="16.7109375" style="31" customWidth="1"/>
    <col min="3" max="3" width="16.7109375" style="133" customWidth="1"/>
    <col min="4" max="4" width="56.42578125" style="31" customWidth="1"/>
    <col min="5" max="5" width="42.28515625" style="31" customWidth="1"/>
    <col min="6" max="6" width="21.140625" style="31" hidden="1" customWidth="1"/>
    <col min="7" max="7" width="38.42578125" style="129" customWidth="1"/>
    <col min="8" max="8" width="35.42578125" style="129" customWidth="1"/>
    <col min="9" max="9" width="18.28515625" style="31" customWidth="1"/>
    <col min="10" max="10" width="15.42578125" style="31" customWidth="1"/>
    <col min="11" max="11" width="17.7109375" style="31" customWidth="1"/>
    <col min="12" max="12" width="31.5703125" style="31" customWidth="1"/>
    <col min="13" max="13" width="57" style="31" customWidth="1"/>
    <col min="14" max="14" width="22.7109375" style="129" customWidth="1"/>
    <col min="15" max="15" width="14.140625" style="133" customWidth="1"/>
    <col min="16" max="16" width="4.5703125" style="133" customWidth="1"/>
    <col min="17" max="17" width="17.5703125" style="133" customWidth="1"/>
    <col min="18" max="18" width="14.28515625" style="133" customWidth="1"/>
    <col min="19" max="19" width="4.7109375" style="133" customWidth="1"/>
    <col min="20" max="20" width="11.85546875" style="133" customWidth="1"/>
    <col min="21" max="21" width="14.28515625" style="133" customWidth="1"/>
    <col min="22" max="22" width="14.5703125" style="129" customWidth="1"/>
    <col min="23" max="23" width="14.5703125" style="133" customWidth="1"/>
    <col min="24" max="24" width="4.7109375" style="133" customWidth="1"/>
    <col min="25" max="25" width="19.42578125" style="133" customWidth="1"/>
    <col min="26" max="26" width="31.140625" style="129" customWidth="1"/>
    <col min="27" max="27" width="14.140625" style="133" customWidth="1"/>
    <col min="28" max="28" width="36.28515625" style="129" customWidth="1"/>
    <col min="29" max="29" width="13" style="133" customWidth="1"/>
    <col min="30" max="30" width="17.140625" style="129" customWidth="1"/>
    <col min="31" max="31" width="13" style="133" customWidth="1"/>
    <col min="32" max="32" width="16.85546875" style="133" hidden="1" customWidth="1"/>
    <col min="33" max="33" width="5" style="133" hidden="1" customWidth="1"/>
    <col min="34" max="34" width="16.85546875" style="31" hidden="1" customWidth="1"/>
    <col min="35" max="35" width="5.28515625" style="54" hidden="1" customWidth="1"/>
    <col min="36" max="36" width="16.85546875" style="31" hidden="1" customWidth="1"/>
    <col min="37" max="37" width="18.7109375" style="31" customWidth="1"/>
    <col min="38" max="38" width="18" style="31" customWidth="1"/>
    <col min="39" max="39" width="16.42578125" style="31" customWidth="1"/>
    <col min="40" max="244" width="11" style="31"/>
    <col min="245" max="245" width="11" style="31" customWidth="1"/>
    <col min="246" max="246" width="10.7109375" style="31" customWidth="1"/>
    <col min="247" max="247" width="33.140625" style="31" customWidth="1"/>
    <col min="248" max="248" width="73.140625" style="31" customWidth="1"/>
    <col min="249" max="249" width="22" style="31" customWidth="1"/>
    <col min="250" max="250" width="42.28515625" style="31" customWidth="1"/>
    <col min="251" max="251" width="16.85546875" style="31" customWidth="1"/>
    <col min="252" max="252" width="26.5703125" style="31" customWidth="1"/>
    <col min="253" max="253" width="38.42578125" style="31" customWidth="1"/>
    <col min="254" max="254" width="35.42578125" style="31" customWidth="1"/>
    <col min="255" max="258" width="15.7109375" style="31" customWidth="1"/>
    <col min="259" max="259" width="78.140625" style="31" customWidth="1"/>
    <col min="260" max="260" width="16.85546875" style="31" customWidth="1"/>
    <col min="261" max="261" width="15" style="31" bestFit="1" customWidth="1"/>
    <col min="262" max="262" width="18.7109375" style="31" customWidth="1"/>
    <col min="263" max="263" width="16.42578125" style="31" bestFit="1" customWidth="1"/>
    <col min="264" max="264" width="13.5703125" style="31" customWidth="1"/>
    <col min="265" max="265" width="31.5703125" style="31" customWidth="1"/>
    <col min="266" max="266" width="30.7109375" style="31" customWidth="1"/>
    <col min="267" max="267" width="16" style="31" customWidth="1"/>
    <col min="268" max="268" width="17.140625" style="31" customWidth="1"/>
    <col min="269" max="269" width="13" style="31" customWidth="1"/>
    <col min="270" max="271" width="16.7109375" style="31" customWidth="1"/>
    <col min="272" max="272" width="18.5703125" style="31" customWidth="1"/>
    <col min="273" max="273" width="14.5703125" style="31" customWidth="1"/>
    <col min="274" max="275" width="16.5703125" style="31" customWidth="1"/>
    <col min="276" max="276" width="19.5703125" style="31" customWidth="1"/>
    <col min="277" max="277" width="14.140625" style="31" customWidth="1"/>
    <col min="278" max="278" width="16.85546875" style="31" customWidth="1"/>
    <col min="279" max="279" width="15.140625" style="31" customWidth="1"/>
    <col min="280" max="281" width="19.5703125" style="31" customWidth="1"/>
    <col min="282" max="283" width="16.85546875" style="31" customWidth="1"/>
    <col min="284" max="284" width="15" style="31" customWidth="1"/>
    <col min="285" max="285" width="15.28515625" style="31" customWidth="1"/>
    <col min="286" max="286" width="16.42578125" style="31" customWidth="1"/>
    <col min="287" max="500" width="11" style="31"/>
    <col min="501" max="501" width="11" style="31" customWidth="1"/>
    <col min="502" max="502" width="10.7109375" style="31" customWidth="1"/>
    <col min="503" max="503" width="33.140625" style="31" customWidth="1"/>
    <col min="504" max="504" width="73.140625" style="31" customWidth="1"/>
    <col min="505" max="505" width="22" style="31" customWidth="1"/>
    <col min="506" max="506" width="42.28515625" style="31" customWidth="1"/>
    <col min="507" max="507" width="16.85546875" style="31" customWidth="1"/>
    <col min="508" max="508" width="26.5703125" style="31" customWidth="1"/>
    <col min="509" max="509" width="38.42578125" style="31" customWidth="1"/>
    <col min="510" max="510" width="35.42578125" style="31" customWidth="1"/>
    <col min="511" max="514" width="15.7109375" style="31" customWidth="1"/>
    <col min="515" max="515" width="78.140625" style="31" customWidth="1"/>
    <col min="516" max="516" width="16.85546875" style="31" customWidth="1"/>
    <col min="517" max="517" width="15" style="31" bestFit="1" customWidth="1"/>
    <col min="518" max="518" width="18.7109375" style="31" customWidth="1"/>
    <col min="519" max="519" width="16.42578125" style="31" bestFit="1" customWidth="1"/>
    <col min="520" max="520" width="13.5703125" style="31" customWidth="1"/>
    <col min="521" max="521" width="31.5703125" style="31" customWidth="1"/>
    <col min="522" max="522" width="30.7109375" style="31" customWidth="1"/>
    <col min="523" max="523" width="16" style="31" customWidth="1"/>
    <col min="524" max="524" width="17.140625" style="31" customWidth="1"/>
    <col min="525" max="525" width="13" style="31" customWidth="1"/>
    <col min="526" max="527" width="16.7109375" style="31" customWidth="1"/>
    <col min="528" max="528" width="18.5703125" style="31" customWidth="1"/>
    <col min="529" max="529" width="14.5703125" style="31" customWidth="1"/>
    <col min="530" max="531" width="16.5703125" style="31" customWidth="1"/>
    <col min="532" max="532" width="19.5703125" style="31" customWidth="1"/>
    <col min="533" max="533" width="14.140625" style="31" customWidth="1"/>
    <col min="534" max="534" width="16.85546875" style="31" customWidth="1"/>
    <col min="535" max="535" width="15.140625" style="31" customWidth="1"/>
    <col min="536" max="537" width="19.5703125" style="31" customWidth="1"/>
    <col min="538" max="539" width="16.85546875" style="31" customWidth="1"/>
    <col min="540" max="540" width="15" style="31" customWidth="1"/>
    <col min="541" max="541" width="15.28515625" style="31" customWidth="1"/>
    <col min="542" max="542" width="16.42578125" style="31" customWidth="1"/>
    <col min="543" max="756" width="11" style="31"/>
    <col min="757" max="757" width="11" style="31" customWidth="1"/>
    <col min="758" max="758" width="10.7109375" style="31" customWidth="1"/>
    <col min="759" max="759" width="33.140625" style="31" customWidth="1"/>
    <col min="760" max="760" width="73.140625" style="31" customWidth="1"/>
    <col min="761" max="761" width="22" style="31" customWidth="1"/>
    <col min="762" max="762" width="42.28515625" style="31" customWidth="1"/>
    <col min="763" max="763" width="16.85546875" style="31" customWidth="1"/>
    <col min="764" max="764" width="26.5703125" style="31" customWidth="1"/>
    <col min="765" max="765" width="38.42578125" style="31" customWidth="1"/>
    <col min="766" max="766" width="35.42578125" style="31" customWidth="1"/>
    <col min="767" max="770" width="15.7109375" style="31" customWidth="1"/>
    <col min="771" max="771" width="78.140625" style="31" customWidth="1"/>
    <col min="772" max="772" width="16.85546875" style="31" customWidth="1"/>
    <col min="773" max="773" width="15" style="31" bestFit="1" customWidth="1"/>
    <col min="774" max="774" width="18.7109375" style="31" customWidth="1"/>
    <col min="775" max="775" width="16.42578125" style="31" bestFit="1" customWidth="1"/>
    <col min="776" max="776" width="13.5703125" style="31" customWidth="1"/>
    <col min="777" max="777" width="31.5703125" style="31" customWidth="1"/>
    <col min="778" max="778" width="30.7109375" style="31" customWidth="1"/>
    <col min="779" max="779" width="16" style="31" customWidth="1"/>
    <col min="780" max="780" width="17.140625" style="31" customWidth="1"/>
    <col min="781" max="781" width="13" style="31" customWidth="1"/>
    <col min="782" max="783" width="16.7109375" style="31" customWidth="1"/>
    <col min="784" max="784" width="18.5703125" style="31" customWidth="1"/>
    <col min="785" max="785" width="14.5703125" style="31" customWidth="1"/>
    <col min="786" max="787" width="16.5703125" style="31" customWidth="1"/>
    <col min="788" max="788" width="19.5703125" style="31" customWidth="1"/>
    <col min="789" max="789" width="14.140625" style="31" customWidth="1"/>
    <col min="790" max="790" width="16.85546875" style="31" customWidth="1"/>
    <col min="791" max="791" width="15.140625" style="31" customWidth="1"/>
    <col min="792" max="793" width="19.5703125" style="31" customWidth="1"/>
    <col min="794" max="795" width="16.85546875" style="31" customWidth="1"/>
    <col min="796" max="796" width="15" style="31" customWidth="1"/>
    <col min="797" max="797" width="15.28515625" style="31" customWidth="1"/>
    <col min="798" max="798" width="16.42578125" style="31" customWidth="1"/>
    <col min="799" max="1012" width="11" style="31"/>
    <col min="1013" max="1013" width="11" style="31" customWidth="1"/>
    <col min="1014" max="1014" width="10.7109375" style="31" customWidth="1"/>
    <col min="1015" max="1015" width="33.140625" style="31" customWidth="1"/>
    <col min="1016" max="1016" width="73.140625" style="31" customWidth="1"/>
    <col min="1017" max="1017" width="22" style="31" customWidth="1"/>
    <col min="1018" max="1018" width="42.28515625" style="31" customWidth="1"/>
    <col min="1019" max="1019" width="16.85546875" style="31" customWidth="1"/>
    <col min="1020" max="1020" width="26.5703125" style="31" customWidth="1"/>
    <col min="1021" max="1021" width="38.42578125" style="31" customWidth="1"/>
    <col min="1022" max="1022" width="35.42578125" style="31" customWidth="1"/>
    <col min="1023" max="1026" width="15.7109375" style="31" customWidth="1"/>
    <col min="1027" max="1027" width="78.140625" style="31" customWidth="1"/>
    <col min="1028" max="1028" width="16.85546875" style="31" customWidth="1"/>
    <col min="1029" max="1029" width="15" style="31" bestFit="1" customWidth="1"/>
    <col min="1030" max="1030" width="18.7109375" style="31" customWidth="1"/>
    <col min="1031" max="1031" width="16.42578125" style="31" bestFit="1" customWidth="1"/>
    <col min="1032" max="1032" width="13.5703125" style="31" customWidth="1"/>
    <col min="1033" max="1033" width="31.5703125" style="31" customWidth="1"/>
    <col min="1034" max="1034" width="30.7109375" style="31" customWidth="1"/>
    <col min="1035" max="1035" width="16" style="31" customWidth="1"/>
    <col min="1036" max="1036" width="17.140625" style="31" customWidth="1"/>
    <col min="1037" max="1037" width="13" style="31" customWidth="1"/>
    <col min="1038" max="1039" width="16.7109375" style="31" customWidth="1"/>
    <col min="1040" max="1040" width="18.5703125" style="31" customWidth="1"/>
    <col min="1041" max="1041" width="14.5703125" style="31" customWidth="1"/>
    <col min="1042" max="1043" width="16.5703125" style="31" customWidth="1"/>
    <col min="1044" max="1044" width="19.5703125" style="31" customWidth="1"/>
    <col min="1045" max="1045" width="14.140625" style="31" customWidth="1"/>
    <col min="1046" max="1046" width="16.85546875" style="31" customWidth="1"/>
    <col min="1047" max="1047" width="15.140625" style="31" customWidth="1"/>
    <col min="1048" max="1049" width="19.5703125" style="31" customWidth="1"/>
    <col min="1050" max="1051" width="16.85546875" style="31" customWidth="1"/>
    <col min="1052" max="1052" width="15" style="31" customWidth="1"/>
    <col min="1053" max="1053" width="15.28515625" style="31" customWidth="1"/>
    <col min="1054" max="1054" width="16.42578125" style="31" customWidth="1"/>
    <col min="1055" max="1268" width="11" style="31"/>
    <col min="1269" max="1269" width="11" style="31" customWidth="1"/>
    <col min="1270" max="1270" width="10.7109375" style="31" customWidth="1"/>
    <col min="1271" max="1271" width="33.140625" style="31" customWidth="1"/>
    <col min="1272" max="1272" width="73.140625" style="31" customWidth="1"/>
    <col min="1273" max="1273" width="22" style="31" customWidth="1"/>
    <col min="1274" max="1274" width="42.28515625" style="31" customWidth="1"/>
    <col min="1275" max="1275" width="16.85546875" style="31" customWidth="1"/>
    <col min="1276" max="1276" width="26.5703125" style="31" customWidth="1"/>
    <col min="1277" max="1277" width="38.42578125" style="31" customWidth="1"/>
    <col min="1278" max="1278" width="35.42578125" style="31" customWidth="1"/>
    <col min="1279" max="1282" width="15.7109375" style="31" customWidth="1"/>
    <col min="1283" max="1283" width="78.140625" style="31" customWidth="1"/>
    <col min="1284" max="1284" width="16.85546875" style="31" customWidth="1"/>
    <col min="1285" max="1285" width="15" style="31" bestFit="1" customWidth="1"/>
    <col min="1286" max="1286" width="18.7109375" style="31" customWidth="1"/>
    <col min="1287" max="1287" width="16.42578125" style="31" bestFit="1" customWidth="1"/>
    <col min="1288" max="1288" width="13.5703125" style="31" customWidth="1"/>
    <col min="1289" max="1289" width="31.5703125" style="31" customWidth="1"/>
    <col min="1290" max="1290" width="30.7109375" style="31" customWidth="1"/>
    <col min="1291" max="1291" width="16" style="31" customWidth="1"/>
    <col min="1292" max="1292" width="17.140625" style="31" customWidth="1"/>
    <col min="1293" max="1293" width="13" style="31" customWidth="1"/>
    <col min="1294" max="1295" width="16.7109375" style="31" customWidth="1"/>
    <col min="1296" max="1296" width="18.5703125" style="31" customWidth="1"/>
    <col min="1297" max="1297" width="14.5703125" style="31" customWidth="1"/>
    <col min="1298" max="1299" width="16.5703125" style="31" customWidth="1"/>
    <col min="1300" max="1300" width="19.5703125" style="31" customWidth="1"/>
    <col min="1301" max="1301" width="14.140625" style="31" customWidth="1"/>
    <col min="1302" max="1302" width="16.85546875" style="31" customWidth="1"/>
    <col min="1303" max="1303" width="15.140625" style="31" customWidth="1"/>
    <col min="1304" max="1305" width="19.5703125" style="31" customWidth="1"/>
    <col min="1306" max="1307" width="16.85546875" style="31" customWidth="1"/>
    <col min="1308" max="1308" width="15" style="31" customWidth="1"/>
    <col min="1309" max="1309" width="15.28515625" style="31" customWidth="1"/>
    <col min="1310" max="1310" width="16.42578125" style="31" customWidth="1"/>
    <col min="1311" max="1524" width="11" style="31"/>
    <col min="1525" max="1525" width="11" style="31" customWidth="1"/>
    <col min="1526" max="1526" width="10.7109375" style="31" customWidth="1"/>
    <col min="1527" max="1527" width="33.140625" style="31" customWidth="1"/>
    <col min="1528" max="1528" width="73.140625" style="31" customWidth="1"/>
    <col min="1529" max="1529" width="22" style="31" customWidth="1"/>
    <col min="1530" max="1530" width="42.28515625" style="31" customWidth="1"/>
    <col min="1531" max="1531" width="16.85546875" style="31" customWidth="1"/>
    <col min="1532" max="1532" width="26.5703125" style="31" customWidth="1"/>
    <col min="1533" max="1533" width="38.42578125" style="31" customWidth="1"/>
    <col min="1534" max="1534" width="35.42578125" style="31" customWidth="1"/>
    <col min="1535" max="1538" width="15.7109375" style="31" customWidth="1"/>
    <col min="1539" max="1539" width="78.140625" style="31" customWidth="1"/>
    <col min="1540" max="1540" width="16.85546875" style="31" customWidth="1"/>
    <col min="1541" max="1541" width="15" style="31" bestFit="1" customWidth="1"/>
    <col min="1542" max="1542" width="18.7109375" style="31" customWidth="1"/>
    <col min="1543" max="1543" width="16.42578125" style="31" bestFit="1" customWidth="1"/>
    <col min="1544" max="1544" width="13.5703125" style="31" customWidth="1"/>
    <col min="1545" max="1545" width="31.5703125" style="31" customWidth="1"/>
    <col min="1546" max="1546" width="30.7109375" style="31" customWidth="1"/>
    <col min="1547" max="1547" width="16" style="31" customWidth="1"/>
    <col min="1548" max="1548" width="17.140625" style="31" customWidth="1"/>
    <col min="1549" max="1549" width="13" style="31" customWidth="1"/>
    <col min="1550" max="1551" width="16.7109375" style="31" customWidth="1"/>
    <col min="1552" max="1552" width="18.5703125" style="31" customWidth="1"/>
    <col min="1553" max="1553" width="14.5703125" style="31" customWidth="1"/>
    <col min="1554" max="1555" width="16.5703125" style="31" customWidth="1"/>
    <col min="1556" max="1556" width="19.5703125" style="31" customWidth="1"/>
    <col min="1557" max="1557" width="14.140625" style="31" customWidth="1"/>
    <col min="1558" max="1558" width="16.85546875" style="31" customWidth="1"/>
    <col min="1559" max="1559" width="15.140625" style="31" customWidth="1"/>
    <col min="1560" max="1561" width="19.5703125" style="31" customWidth="1"/>
    <col min="1562" max="1563" width="16.85546875" style="31" customWidth="1"/>
    <col min="1564" max="1564" width="15" style="31" customWidth="1"/>
    <col min="1565" max="1565" width="15.28515625" style="31" customWidth="1"/>
    <col min="1566" max="1566" width="16.42578125" style="31" customWidth="1"/>
    <col min="1567" max="1780" width="11" style="31"/>
    <col min="1781" max="1781" width="11" style="31" customWidth="1"/>
    <col min="1782" max="1782" width="10.7109375" style="31" customWidth="1"/>
    <col min="1783" max="1783" width="33.140625" style="31" customWidth="1"/>
    <col min="1784" max="1784" width="73.140625" style="31" customWidth="1"/>
    <col min="1785" max="1785" width="22" style="31" customWidth="1"/>
    <col min="1786" max="1786" width="42.28515625" style="31" customWidth="1"/>
    <col min="1787" max="1787" width="16.85546875" style="31" customWidth="1"/>
    <col min="1788" max="1788" width="26.5703125" style="31" customWidth="1"/>
    <col min="1789" max="1789" width="38.42578125" style="31" customWidth="1"/>
    <col min="1790" max="1790" width="35.42578125" style="31" customWidth="1"/>
    <col min="1791" max="1794" width="15.7109375" style="31" customWidth="1"/>
    <col min="1795" max="1795" width="78.140625" style="31" customWidth="1"/>
    <col min="1796" max="1796" width="16.85546875" style="31" customWidth="1"/>
    <col min="1797" max="1797" width="15" style="31" bestFit="1" customWidth="1"/>
    <col min="1798" max="1798" width="18.7109375" style="31" customWidth="1"/>
    <col min="1799" max="1799" width="16.42578125" style="31" bestFit="1" customWidth="1"/>
    <col min="1800" max="1800" width="13.5703125" style="31" customWidth="1"/>
    <col min="1801" max="1801" width="31.5703125" style="31" customWidth="1"/>
    <col min="1802" max="1802" width="30.7109375" style="31" customWidth="1"/>
    <col min="1803" max="1803" width="16" style="31" customWidth="1"/>
    <col min="1804" max="1804" width="17.140625" style="31" customWidth="1"/>
    <col min="1805" max="1805" width="13" style="31" customWidth="1"/>
    <col min="1806" max="1807" width="16.7109375" style="31" customWidth="1"/>
    <col min="1808" max="1808" width="18.5703125" style="31" customWidth="1"/>
    <col min="1809" max="1809" width="14.5703125" style="31" customWidth="1"/>
    <col min="1810" max="1811" width="16.5703125" style="31" customWidth="1"/>
    <col min="1812" max="1812" width="19.5703125" style="31" customWidth="1"/>
    <col min="1813" max="1813" width="14.140625" style="31" customWidth="1"/>
    <col min="1814" max="1814" width="16.85546875" style="31" customWidth="1"/>
    <col min="1815" max="1815" width="15.140625" style="31" customWidth="1"/>
    <col min="1816" max="1817" width="19.5703125" style="31" customWidth="1"/>
    <col min="1818" max="1819" width="16.85546875" style="31" customWidth="1"/>
    <col min="1820" max="1820" width="15" style="31" customWidth="1"/>
    <col min="1821" max="1821" width="15.28515625" style="31" customWidth="1"/>
    <col min="1822" max="1822" width="16.42578125" style="31" customWidth="1"/>
    <col min="1823" max="2036" width="11" style="31"/>
    <col min="2037" max="2037" width="11" style="31" customWidth="1"/>
    <col min="2038" max="2038" width="10.7109375" style="31" customWidth="1"/>
    <col min="2039" max="2039" width="33.140625" style="31" customWidth="1"/>
    <col min="2040" max="2040" width="73.140625" style="31" customWidth="1"/>
    <col min="2041" max="2041" width="22" style="31" customWidth="1"/>
    <col min="2042" max="2042" width="42.28515625" style="31" customWidth="1"/>
    <col min="2043" max="2043" width="16.85546875" style="31" customWidth="1"/>
    <col min="2044" max="2044" width="26.5703125" style="31" customWidth="1"/>
    <col min="2045" max="2045" width="38.42578125" style="31" customWidth="1"/>
    <col min="2046" max="2046" width="35.42578125" style="31" customWidth="1"/>
    <col min="2047" max="2050" width="15.7109375" style="31" customWidth="1"/>
    <col min="2051" max="2051" width="78.140625" style="31" customWidth="1"/>
    <col min="2052" max="2052" width="16.85546875" style="31" customWidth="1"/>
    <col min="2053" max="2053" width="15" style="31" bestFit="1" customWidth="1"/>
    <col min="2054" max="2054" width="18.7109375" style="31" customWidth="1"/>
    <col min="2055" max="2055" width="16.42578125" style="31" bestFit="1" customWidth="1"/>
    <col min="2056" max="2056" width="13.5703125" style="31" customWidth="1"/>
    <col min="2057" max="2057" width="31.5703125" style="31" customWidth="1"/>
    <col min="2058" max="2058" width="30.7109375" style="31" customWidth="1"/>
    <col min="2059" max="2059" width="16" style="31" customWidth="1"/>
    <col min="2060" max="2060" width="17.140625" style="31" customWidth="1"/>
    <col min="2061" max="2061" width="13" style="31" customWidth="1"/>
    <col min="2062" max="2063" width="16.7109375" style="31" customWidth="1"/>
    <col min="2064" max="2064" width="18.5703125" style="31" customWidth="1"/>
    <col min="2065" max="2065" width="14.5703125" style="31" customWidth="1"/>
    <col min="2066" max="2067" width="16.5703125" style="31" customWidth="1"/>
    <col min="2068" max="2068" width="19.5703125" style="31" customWidth="1"/>
    <col min="2069" max="2069" width="14.140625" style="31" customWidth="1"/>
    <col min="2070" max="2070" width="16.85546875" style="31" customWidth="1"/>
    <col min="2071" max="2071" width="15.140625" style="31" customWidth="1"/>
    <col min="2072" max="2073" width="19.5703125" style="31" customWidth="1"/>
    <col min="2074" max="2075" width="16.85546875" style="31" customWidth="1"/>
    <col min="2076" max="2076" width="15" style="31" customWidth="1"/>
    <col min="2077" max="2077" width="15.28515625" style="31" customWidth="1"/>
    <col min="2078" max="2078" width="16.42578125" style="31" customWidth="1"/>
    <col min="2079" max="2292" width="11" style="31"/>
    <col min="2293" max="2293" width="11" style="31" customWidth="1"/>
    <col min="2294" max="2294" width="10.7109375" style="31" customWidth="1"/>
    <col min="2295" max="2295" width="33.140625" style="31" customWidth="1"/>
    <col min="2296" max="2296" width="73.140625" style="31" customWidth="1"/>
    <col min="2297" max="2297" width="22" style="31" customWidth="1"/>
    <col min="2298" max="2298" width="42.28515625" style="31" customWidth="1"/>
    <col min="2299" max="2299" width="16.85546875" style="31" customWidth="1"/>
    <col min="2300" max="2300" width="26.5703125" style="31" customWidth="1"/>
    <col min="2301" max="2301" width="38.42578125" style="31" customWidth="1"/>
    <col min="2302" max="2302" width="35.42578125" style="31" customWidth="1"/>
    <col min="2303" max="2306" width="15.7109375" style="31" customWidth="1"/>
    <col min="2307" max="2307" width="78.140625" style="31" customWidth="1"/>
    <col min="2308" max="2308" width="16.85546875" style="31" customWidth="1"/>
    <col min="2309" max="2309" width="15" style="31" bestFit="1" customWidth="1"/>
    <col min="2310" max="2310" width="18.7109375" style="31" customWidth="1"/>
    <col min="2311" max="2311" width="16.42578125" style="31" bestFit="1" customWidth="1"/>
    <col min="2312" max="2312" width="13.5703125" style="31" customWidth="1"/>
    <col min="2313" max="2313" width="31.5703125" style="31" customWidth="1"/>
    <col min="2314" max="2314" width="30.7109375" style="31" customWidth="1"/>
    <col min="2315" max="2315" width="16" style="31" customWidth="1"/>
    <col min="2316" max="2316" width="17.140625" style="31" customWidth="1"/>
    <col min="2317" max="2317" width="13" style="31" customWidth="1"/>
    <col min="2318" max="2319" width="16.7109375" style="31" customWidth="1"/>
    <col min="2320" max="2320" width="18.5703125" style="31" customWidth="1"/>
    <col min="2321" max="2321" width="14.5703125" style="31" customWidth="1"/>
    <col min="2322" max="2323" width="16.5703125" style="31" customWidth="1"/>
    <col min="2324" max="2324" width="19.5703125" style="31" customWidth="1"/>
    <col min="2325" max="2325" width="14.140625" style="31" customWidth="1"/>
    <col min="2326" max="2326" width="16.85546875" style="31" customWidth="1"/>
    <col min="2327" max="2327" width="15.140625" style="31" customWidth="1"/>
    <col min="2328" max="2329" width="19.5703125" style="31" customWidth="1"/>
    <col min="2330" max="2331" width="16.85546875" style="31" customWidth="1"/>
    <col min="2332" max="2332" width="15" style="31" customWidth="1"/>
    <col min="2333" max="2333" width="15.28515625" style="31" customWidth="1"/>
    <col min="2334" max="2334" width="16.42578125" style="31" customWidth="1"/>
    <col min="2335" max="2548" width="11" style="31"/>
    <col min="2549" max="2549" width="11" style="31" customWidth="1"/>
    <col min="2550" max="2550" width="10.7109375" style="31" customWidth="1"/>
    <col min="2551" max="2551" width="33.140625" style="31" customWidth="1"/>
    <col min="2552" max="2552" width="73.140625" style="31" customWidth="1"/>
    <col min="2553" max="2553" width="22" style="31" customWidth="1"/>
    <col min="2554" max="2554" width="42.28515625" style="31" customWidth="1"/>
    <col min="2555" max="2555" width="16.85546875" style="31" customWidth="1"/>
    <col min="2556" max="2556" width="26.5703125" style="31" customWidth="1"/>
    <col min="2557" max="2557" width="38.42578125" style="31" customWidth="1"/>
    <col min="2558" max="2558" width="35.42578125" style="31" customWidth="1"/>
    <col min="2559" max="2562" width="15.7109375" style="31" customWidth="1"/>
    <col min="2563" max="2563" width="78.140625" style="31" customWidth="1"/>
    <col min="2564" max="2564" width="16.85546875" style="31" customWidth="1"/>
    <col min="2565" max="2565" width="15" style="31" bestFit="1" customWidth="1"/>
    <col min="2566" max="2566" width="18.7109375" style="31" customWidth="1"/>
    <col min="2567" max="2567" width="16.42578125" style="31" bestFit="1" customWidth="1"/>
    <col min="2568" max="2568" width="13.5703125" style="31" customWidth="1"/>
    <col min="2569" max="2569" width="31.5703125" style="31" customWidth="1"/>
    <col min="2570" max="2570" width="30.7109375" style="31" customWidth="1"/>
    <col min="2571" max="2571" width="16" style="31" customWidth="1"/>
    <col min="2572" max="2572" width="17.140625" style="31" customWidth="1"/>
    <col min="2573" max="2573" width="13" style="31" customWidth="1"/>
    <col min="2574" max="2575" width="16.7109375" style="31" customWidth="1"/>
    <col min="2576" max="2576" width="18.5703125" style="31" customWidth="1"/>
    <col min="2577" max="2577" width="14.5703125" style="31" customWidth="1"/>
    <col min="2578" max="2579" width="16.5703125" style="31" customWidth="1"/>
    <col min="2580" max="2580" width="19.5703125" style="31" customWidth="1"/>
    <col min="2581" max="2581" width="14.140625" style="31" customWidth="1"/>
    <col min="2582" max="2582" width="16.85546875" style="31" customWidth="1"/>
    <col min="2583" max="2583" width="15.140625" style="31" customWidth="1"/>
    <col min="2584" max="2585" width="19.5703125" style="31" customWidth="1"/>
    <col min="2586" max="2587" width="16.85546875" style="31" customWidth="1"/>
    <col min="2588" max="2588" width="15" style="31" customWidth="1"/>
    <col min="2589" max="2589" width="15.28515625" style="31" customWidth="1"/>
    <col min="2590" max="2590" width="16.42578125" style="31" customWidth="1"/>
    <col min="2591" max="2804" width="11" style="31"/>
    <col min="2805" max="2805" width="11" style="31" customWidth="1"/>
    <col min="2806" max="2806" width="10.7109375" style="31" customWidth="1"/>
    <col min="2807" max="2807" width="33.140625" style="31" customWidth="1"/>
    <col min="2808" max="2808" width="73.140625" style="31" customWidth="1"/>
    <col min="2809" max="2809" width="22" style="31" customWidth="1"/>
    <col min="2810" max="2810" width="42.28515625" style="31" customWidth="1"/>
    <col min="2811" max="2811" width="16.85546875" style="31" customWidth="1"/>
    <col min="2812" max="2812" width="26.5703125" style="31" customWidth="1"/>
    <col min="2813" max="2813" width="38.42578125" style="31" customWidth="1"/>
    <col min="2814" max="2814" width="35.42578125" style="31" customWidth="1"/>
    <col min="2815" max="2818" width="15.7109375" style="31" customWidth="1"/>
    <col min="2819" max="2819" width="78.140625" style="31" customWidth="1"/>
    <col min="2820" max="2820" width="16.85546875" style="31" customWidth="1"/>
    <col min="2821" max="2821" width="15" style="31" bestFit="1" customWidth="1"/>
    <col min="2822" max="2822" width="18.7109375" style="31" customWidth="1"/>
    <col min="2823" max="2823" width="16.42578125" style="31" bestFit="1" customWidth="1"/>
    <col min="2824" max="2824" width="13.5703125" style="31" customWidth="1"/>
    <col min="2825" max="2825" width="31.5703125" style="31" customWidth="1"/>
    <col min="2826" max="2826" width="30.7109375" style="31" customWidth="1"/>
    <col min="2827" max="2827" width="16" style="31" customWidth="1"/>
    <col min="2828" max="2828" width="17.140625" style="31" customWidth="1"/>
    <col min="2829" max="2829" width="13" style="31" customWidth="1"/>
    <col min="2830" max="2831" width="16.7109375" style="31" customWidth="1"/>
    <col min="2832" max="2832" width="18.5703125" style="31" customWidth="1"/>
    <col min="2833" max="2833" width="14.5703125" style="31" customWidth="1"/>
    <col min="2834" max="2835" width="16.5703125" style="31" customWidth="1"/>
    <col min="2836" max="2836" width="19.5703125" style="31" customWidth="1"/>
    <col min="2837" max="2837" width="14.140625" style="31" customWidth="1"/>
    <col min="2838" max="2838" width="16.85546875" style="31" customWidth="1"/>
    <col min="2839" max="2839" width="15.140625" style="31" customWidth="1"/>
    <col min="2840" max="2841" width="19.5703125" style="31" customWidth="1"/>
    <col min="2842" max="2843" width="16.85546875" style="31" customWidth="1"/>
    <col min="2844" max="2844" width="15" style="31" customWidth="1"/>
    <col min="2845" max="2845" width="15.28515625" style="31" customWidth="1"/>
    <col min="2846" max="2846" width="16.42578125" style="31" customWidth="1"/>
    <col min="2847" max="3060" width="11" style="31"/>
    <col min="3061" max="3061" width="11" style="31" customWidth="1"/>
    <col min="3062" max="3062" width="10.7109375" style="31" customWidth="1"/>
    <col min="3063" max="3063" width="33.140625" style="31" customWidth="1"/>
    <col min="3064" max="3064" width="73.140625" style="31" customWidth="1"/>
    <col min="3065" max="3065" width="22" style="31" customWidth="1"/>
    <col min="3066" max="3066" width="42.28515625" style="31" customWidth="1"/>
    <col min="3067" max="3067" width="16.85546875" style="31" customWidth="1"/>
    <col min="3068" max="3068" width="26.5703125" style="31" customWidth="1"/>
    <col min="3069" max="3069" width="38.42578125" style="31" customWidth="1"/>
    <col min="3070" max="3070" width="35.42578125" style="31" customWidth="1"/>
    <col min="3071" max="3074" width="15.7109375" style="31" customWidth="1"/>
    <col min="3075" max="3075" width="78.140625" style="31" customWidth="1"/>
    <col min="3076" max="3076" width="16.85546875" style="31" customWidth="1"/>
    <col min="3077" max="3077" width="15" style="31" bestFit="1" customWidth="1"/>
    <col min="3078" max="3078" width="18.7109375" style="31" customWidth="1"/>
    <col min="3079" max="3079" width="16.42578125" style="31" bestFit="1" customWidth="1"/>
    <col min="3080" max="3080" width="13.5703125" style="31" customWidth="1"/>
    <col min="3081" max="3081" width="31.5703125" style="31" customWidth="1"/>
    <col min="3082" max="3082" width="30.7109375" style="31" customWidth="1"/>
    <col min="3083" max="3083" width="16" style="31" customWidth="1"/>
    <col min="3084" max="3084" width="17.140625" style="31" customWidth="1"/>
    <col min="3085" max="3085" width="13" style="31" customWidth="1"/>
    <col min="3086" max="3087" width="16.7109375" style="31" customWidth="1"/>
    <col min="3088" max="3088" width="18.5703125" style="31" customWidth="1"/>
    <col min="3089" max="3089" width="14.5703125" style="31" customWidth="1"/>
    <col min="3090" max="3091" width="16.5703125" style="31" customWidth="1"/>
    <col min="3092" max="3092" width="19.5703125" style="31" customWidth="1"/>
    <col min="3093" max="3093" width="14.140625" style="31" customWidth="1"/>
    <col min="3094" max="3094" width="16.85546875" style="31" customWidth="1"/>
    <col min="3095" max="3095" width="15.140625" style="31" customWidth="1"/>
    <col min="3096" max="3097" width="19.5703125" style="31" customWidth="1"/>
    <col min="3098" max="3099" width="16.85546875" style="31" customWidth="1"/>
    <col min="3100" max="3100" width="15" style="31" customWidth="1"/>
    <col min="3101" max="3101" width="15.28515625" style="31" customWidth="1"/>
    <col min="3102" max="3102" width="16.42578125" style="31" customWidth="1"/>
    <col min="3103" max="3316" width="11" style="31"/>
    <col min="3317" max="3317" width="11" style="31" customWidth="1"/>
    <col min="3318" max="3318" width="10.7109375" style="31" customWidth="1"/>
    <col min="3319" max="3319" width="33.140625" style="31" customWidth="1"/>
    <col min="3320" max="3320" width="73.140625" style="31" customWidth="1"/>
    <col min="3321" max="3321" width="22" style="31" customWidth="1"/>
    <col min="3322" max="3322" width="42.28515625" style="31" customWidth="1"/>
    <col min="3323" max="3323" width="16.85546875" style="31" customWidth="1"/>
    <col min="3324" max="3324" width="26.5703125" style="31" customWidth="1"/>
    <col min="3325" max="3325" width="38.42578125" style="31" customWidth="1"/>
    <col min="3326" max="3326" width="35.42578125" style="31" customWidth="1"/>
    <col min="3327" max="3330" width="15.7109375" style="31" customWidth="1"/>
    <col min="3331" max="3331" width="78.140625" style="31" customWidth="1"/>
    <col min="3332" max="3332" width="16.85546875" style="31" customWidth="1"/>
    <col min="3333" max="3333" width="15" style="31" bestFit="1" customWidth="1"/>
    <col min="3334" max="3334" width="18.7109375" style="31" customWidth="1"/>
    <col min="3335" max="3335" width="16.42578125" style="31" bestFit="1" customWidth="1"/>
    <col min="3336" max="3336" width="13.5703125" style="31" customWidth="1"/>
    <col min="3337" max="3337" width="31.5703125" style="31" customWidth="1"/>
    <col min="3338" max="3338" width="30.7109375" style="31" customWidth="1"/>
    <col min="3339" max="3339" width="16" style="31" customWidth="1"/>
    <col min="3340" max="3340" width="17.140625" style="31" customWidth="1"/>
    <col min="3341" max="3341" width="13" style="31" customWidth="1"/>
    <col min="3342" max="3343" width="16.7109375" style="31" customWidth="1"/>
    <col min="3344" max="3344" width="18.5703125" style="31" customWidth="1"/>
    <col min="3345" max="3345" width="14.5703125" style="31" customWidth="1"/>
    <col min="3346" max="3347" width="16.5703125" style="31" customWidth="1"/>
    <col min="3348" max="3348" width="19.5703125" style="31" customWidth="1"/>
    <col min="3349" max="3349" width="14.140625" style="31" customWidth="1"/>
    <col min="3350" max="3350" width="16.85546875" style="31" customWidth="1"/>
    <col min="3351" max="3351" width="15.140625" style="31" customWidth="1"/>
    <col min="3352" max="3353" width="19.5703125" style="31" customWidth="1"/>
    <col min="3354" max="3355" width="16.85546875" style="31" customWidth="1"/>
    <col min="3356" max="3356" width="15" style="31" customWidth="1"/>
    <col min="3357" max="3357" width="15.28515625" style="31" customWidth="1"/>
    <col min="3358" max="3358" width="16.42578125" style="31" customWidth="1"/>
    <col min="3359" max="3572" width="11" style="31"/>
    <col min="3573" max="3573" width="11" style="31" customWidth="1"/>
    <col min="3574" max="3574" width="10.7109375" style="31" customWidth="1"/>
    <col min="3575" max="3575" width="33.140625" style="31" customWidth="1"/>
    <col min="3576" max="3576" width="73.140625" style="31" customWidth="1"/>
    <col min="3577" max="3577" width="22" style="31" customWidth="1"/>
    <col min="3578" max="3578" width="42.28515625" style="31" customWidth="1"/>
    <col min="3579" max="3579" width="16.85546875" style="31" customWidth="1"/>
    <col min="3580" max="3580" width="26.5703125" style="31" customWidth="1"/>
    <col min="3581" max="3581" width="38.42578125" style="31" customWidth="1"/>
    <col min="3582" max="3582" width="35.42578125" style="31" customWidth="1"/>
    <col min="3583" max="3586" width="15.7109375" style="31" customWidth="1"/>
    <col min="3587" max="3587" width="78.140625" style="31" customWidth="1"/>
    <col min="3588" max="3588" width="16.85546875" style="31" customWidth="1"/>
    <col min="3589" max="3589" width="15" style="31" bestFit="1" customWidth="1"/>
    <col min="3590" max="3590" width="18.7109375" style="31" customWidth="1"/>
    <col min="3591" max="3591" width="16.42578125" style="31" bestFit="1" customWidth="1"/>
    <col min="3592" max="3592" width="13.5703125" style="31" customWidth="1"/>
    <col min="3593" max="3593" width="31.5703125" style="31" customWidth="1"/>
    <col min="3594" max="3594" width="30.7109375" style="31" customWidth="1"/>
    <col min="3595" max="3595" width="16" style="31" customWidth="1"/>
    <col min="3596" max="3596" width="17.140625" style="31" customWidth="1"/>
    <col min="3597" max="3597" width="13" style="31" customWidth="1"/>
    <col min="3598" max="3599" width="16.7109375" style="31" customWidth="1"/>
    <col min="3600" max="3600" width="18.5703125" style="31" customWidth="1"/>
    <col min="3601" max="3601" width="14.5703125" style="31" customWidth="1"/>
    <col min="3602" max="3603" width="16.5703125" style="31" customWidth="1"/>
    <col min="3604" max="3604" width="19.5703125" style="31" customWidth="1"/>
    <col min="3605" max="3605" width="14.140625" style="31" customWidth="1"/>
    <col min="3606" max="3606" width="16.85546875" style="31" customWidth="1"/>
    <col min="3607" max="3607" width="15.140625" style="31" customWidth="1"/>
    <col min="3608" max="3609" width="19.5703125" style="31" customWidth="1"/>
    <col min="3610" max="3611" width="16.85546875" style="31" customWidth="1"/>
    <col min="3612" max="3612" width="15" style="31" customWidth="1"/>
    <col min="3613" max="3613" width="15.28515625" style="31" customWidth="1"/>
    <col min="3614" max="3614" width="16.42578125" style="31" customWidth="1"/>
    <col min="3615" max="3828" width="11" style="31"/>
    <col min="3829" max="3829" width="11" style="31" customWidth="1"/>
    <col min="3830" max="3830" width="10.7109375" style="31" customWidth="1"/>
    <col min="3831" max="3831" width="33.140625" style="31" customWidth="1"/>
    <col min="3832" max="3832" width="73.140625" style="31" customWidth="1"/>
    <col min="3833" max="3833" width="22" style="31" customWidth="1"/>
    <col min="3834" max="3834" width="42.28515625" style="31" customWidth="1"/>
    <col min="3835" max="3835" width="16.85546875" style="31" customWidth="1"/>
    <col min="3836" max="3836" width="26.5703125" style="31" customWidth="1"/>
    <col min="3837" max="3837" width="38.42578125" style="31" customWidth="1"/>
    <col min="3838" max="3838" width="35.42578125" style="31" customWidth="1"/>
    <col min="3839" max="3842" width="15.7109375" style="31" customWidth="1"/>
    <col min="3843" max="3843" width="78.140625" style="31" customWidth="1"/>
    <col min="3844" max="3844" width="16.85546875" style="31" customWidth="1"/>
    <col min="3845" max="3845" width="15" style="31" bestFit="1" customWidth="1"/>
    <col min="3846" max="3846" width="18.7109375" style="31" customWidth="1"/>
    <col min="3847" max="3847" width="16.42578125" style="31" bestFit="1" customWidth="1"/>
    <col min="3848" max="3848" width="13.5703125" style="31" customWidth="1"/>
    <col min="3849" max="3849" width="31.5703125" style="31" customWidth="1"/>
    <col min="3850" max="3850" width="30.7109375" style="31" customWidth="1"/>
    <col min="3851" max="3851" width="16" style="31" customWidth="1"/>
    <col min="3852" max="3852" width="17.140625" style="31" customWidth="1"/>
    <col min="3853" max="3853" width="13" style="31" customWidth="1"/>
    <col min="3854" max="3855" width="16.7109375" style="31" customWidth="1"/>
    <col min="3856" max="3856" width="18.5703125" style="31" customWidth="1"/>
    <col min="3857" max="3857" width="14.5703125" style="31" customWidth="1"/>
    <col min="3858" max="3859" width="16.5703125" style="31" customWidth="1"/>
    <col min="3860" max="3860" width="19.5703125" style="31" customWidth="1"/>
    <col min="3861" max="3861" width="14.140625" style="31" customWidth="1"/>
    <col min="3862" max="3862" width="16.85546875" style="31" customWidth="1"/>
    <col min="3863" max="3863" width="15.140625" style="31" customWidth="1"/>
    <col min="3864" max="3865" width="19.5703125" style="31" customWidth="1"/>
    <col min="3866" max="3867" width="16.85546875" style="31" customWidth="1"/>
    <col min="3868" max="3868" width="15" style="31" customWidth="1"/>
    <col min="3869" max="3869" width="15.28515625" style="31" customWidth="1"/>
    <col min="3870" max="3870" width="16.42578125" style="31" customWidth="1"/>
    <col min="3871" max="4084" width="11" style="31"/>
    <col min="4085" max="4085" width="11" style="31" customWidth="1"/>
    <col min="4086" max="4086" width="10.7109375" style="31" customWidth="1"/>
    <col min="4087" max="4087" width="33.140625" style="31" customWidth="1"/>
    <col min="4088" max="4088" width="73.140625" style="31" customWidth="1"/>
    <col min="4089" max="4089" width="22" style="31" customWidth="1"/>
    <col min="4090" max="4090" width="42.28515625" style="31" customWidth="1"/>
    <col min="4091" max="4091" width="16.85546875" style="31" customWidth="1"/>
    <col min="4092" max="4092" width="26.5703125" style="31" customWidth="1"/>
    <col min="4093" max="4093" width="38.42578125" style="31" customWidth="1"/>
    <col min="4094" max="4094" width="35.42578125" style="31" customWidth="1"/>
    <col min="4095" max="4098" width="15.7109375" style="31" customWidth="1"/>
    <col min="4099" max="4099" width="78.140625" style="31" customWidth="1"/>
    <col min="4100" max="4100" width="16.85546875" style="31" customWidth="1"/>
    <col min="4101" max="4101" width="15" style="31" bestFit="1" customWidth="1"/>
    <col min="4102" max="4102" width="18.7109375" style="31" customWidth="1"/>
    <col min="4103" max="4103" width="16.42578125" style="31" bestFit="1" customWidth="1"/>
    <col min="4104" max="4104" width="13.5703125" style="31" customWidth="1"/>
    <col min="4105" max="4105" width="31.5703125" style="31" customWidth="1"/>
    <col min="4106" max="4106" width="30.7109375" style="31" customWidth="1"/>
    <col min="4107" max="4107" width="16" style="31" customWidth="1"/>
    <col min="4108" max="4108" width="17.140625" style="31" customWidth="1"/>
    <col min="4109" max="4109" width="13" style="31" customWidth="1"/>
    <col min="4110" max="4111" width="16.7109375" style="31" customWidth="1"/>
    <col min="4112" max="4112" width="18.5703125" style="31" customWidth="1"/>
    <col min="4113" max="4113" width="14.5703125" style="31" customWidth="1"/>
    <col min="4114" max="4115" width="16.5703125" style="31" customWidth="1"/>
    <col min="4116" max="4116" width="19.5703125" style="31" customWidth="1"/>
    <col min="4117" max="4117" width="14.140625" style="31" customWidth="1"/>
    <col min="4118" max="4118" width="16.85546875" style="31" customWidth="1"/>
    <col min="4119" max="4119" width="15.140625" style="31" customWidth="1"/>
    <col min="4120" max="4121" width="19.5703125" style="31" customWidth="1"/>
    <col min="4122" max="4123" width="16.85546875" style="31" customWidth="1"/>
    <col min="4124" max="4124" width="15" style="31" customWidth="1"/>
    <col min="4125" max="4125" width="15.28515625" style="31" customWidth="1"/>
    <col min="4126" max="4126" width="16.42578125" style="31" customWidth="1"/>
    <col min="4127" max="4340" width="11" style="31"/>
    <col min="4341" max="4341" width="11" style="31" customWidth="1"/>
    <col min="4342" max="4342" width="10.7109375" style="31" customWidth="1"/>
    <col min="4343" max="4343" width="33.140625" style="31" customWidth="1"/>
    <col min="4344" max="4344" width="73.140625" style="31" customWidth="1"/>
    <col min="4345" max="4345" width="22" style="31" customWidth="1"/>
    <col min="4346" max="4346" width="42.28515625" style="31" customWidth="1"/>
    <col min="4347" max="4347" width="16.85546875" style="31" customWidth="1"/>
    <col min="4348" max="4348" width="26.5703125" style="31" customWidth="1"/>
    <col min="4349" max="4349" width="38.42578125" style="31" customWidth="1"/>
    <col min="4350" max="4350" width="35.42578125" style="31" customWidth="1"/>
    <col min="4351" max="4354" width="15.7109375" style="31" customWidth="1"/>
    <col min="4355" max="4355" width="78.140625" style="31" customWidth="1"/>
    <col min="4356" max="4356" width="16.85546875" style="31" customWidth="1"/>
    <col min="4357" max="4357" width="15" style="31" bestFit="1" customWidth="1"/>
    <col min="4358" max="4358" width="18.7109375" style="31" customWidth="1"/>
    <col min="4359" max="4359" width="16.42578125" style="31" bestFit="1" customWidth="1"/>
    <col min="4360" max="4360" width="13.5703125" style="31" customWidth="1"/>
    <col min="4361" max="4361" width="31.5703125" style="31" customWidth="1"/>
    <col min="4362" max="4362" width="30.7109375" style="31" customWidth="1"/>
    <col min="4363" max="4363" width="16" style="31" customWidth="1"/>
    <col min="4364" max="4364" width="17.140625" style="31" customWidth="1"/>
    <col min="4365" max="4365" width="13" style="31" customWidth="1"/>
    <col min="4366" max="4367" width="16.7109375" style="31" customWidth="1"/>
    <col min="4368" max="4368" width="18.5703125" style="31" customWidth="1"/>
    <col min="4369" max="4369" width="14.5703125" style="31" customWidth="1"/>
    <col min="4370" max="4371" width="16.5703125" style="31" customWidth="1"/>
    <col min="4372" max="4372" width="19.5703125" style="31" customWidth="1"/>
    <col min="4373" max="4373" width="14.140625" style="31" customWidth="1"/>
    <col min="4374" max="4374" width="16.85546875" style="31" customWidth="1"/>
    <col min="4375" max="4375" width="15.140625" style="31" customWidth="1"/>
    <col min="4376" max="4377" width="19.5703125" style="31" customWidth="1"/>
    <col min="4378" max="4379" width="16.85546875" style="31" customWidth="1"/>
    <col min="4380" max="4380" width="15" style="31" customWidth="1"/>
    <col min="4381" max="4381" width="15.28515625" style="31" customWidth="1"/>
    <col min="4382" max="4382" width="16.42578125" style="31" customWidth="1"/>
    <col min="4383" max="4596" width="11" style="31"/>
    <col min="4597" max="4597" width="11" style="31" customWidth="1"/>
    <col min="4598" max="4598" width="10.7109375" style="31" customWidth="1"/>
    <col min="4599" max="4599" width="33.140625" style="31" customWidth="1"/>
    <col min="4600" max="4600" width="73.140625" style="31" customWidth="1"/>
    <col min="4601" max="4601" width="22" style="31" customWidth="1"/>
    <col min="4602" max="4602" width="42.28515625" style="31" customWidth="1"/>
    <col min="4603" max="4603" width="16.85546875" style="31" customWidth="1"/>
    <col min="4604" max="4604" width="26.5703125" style="31" customWidth="1"/>
    <col min="4605" max="4605" width="38.42578125" style="31" customWidth="1"/>
    <col min="4606" max="4606" width="35.42578125" style="31" customWidth="1"/>
    <col min="4607" max="4610" width="15.7109375" style="31" customWidth="1"/>
    <col min="4611" max="4611" width="78.140625" style="31" customWidth="1"/>
    <col min="4612" max="4612" width="16.85546875" style="31" customWidth="1"/>
    <col min="4613" max="4613" width="15" style="31" bestFit="1" customWidth="1"/>
    <col min="4614" max="4614" width="18.7109375" style="31" customWidth="1"/>
    <col min="4615" max="4615" width="16.42578125" style="31" bestFit="1" customWidth="1"/>
    <col min="4616" max="4616" width="13.5703125" style="31" customWidth="1"/>
    <col min="4617" max="4617" width="31.5703125" style="31" customWidth="1"/>
    <col min="4618" max="4618" width="30.7109375" style="31" customWidth="1"/>
    <col min="4619" max="4619" width="16" style="31" customWidth="1"/>
    <col min="4620" max="4620" width="17.140625" style="31" customWidth="1"/>
    <col min="4621" max="4621" width="13" style="31" customWidth="1"/>
    <col min="4622" max="4623" width="16.7109375" style="31" customWidth="1"/>
    <col min="4624" max="4624" width="18.5703125" style="31" customWidth="1"/>
    <col min="4625" max="4625" width="14.5703125" style="31" customWidth="1"/>
    <col min="4626" max="4627" width="16.5703125" style="31" customWidth="1"/>
    <col min="4628" max="4628" width="19.5703125" style="31" customWidth="1"/>
    <col min="4629" max="4629" width="14.140625" style="31" customWidth="1"/>
    <col min="4630" max="4630" width="16.85546875" style="31" customWidth="1"/>
    <col min="4631" max="4631" width="15.140625" style="31" customWidth="1"/>
    <col min="4632" max="4633" width="19.5703125" style="31" customWidth="1"/>
    <col min="4634" max="4635" width="16.85546875" style="31" customWidth="1"/>
    <col min="4636" max="4636" width="15" style="31" customWidth="1"/>
    <col min="4637" max="4637" width="15.28515625" style="31" customWidth="1"/>
    <col min="4638" max="4638" width="16.42578125" style="31" customWidth="1"/>
    <col min="4639" max="4852" width="11" style="31"/>
    <col min="4853" max="4853" width="11" style="31" customWidth="1"/>
    <col min="4854" max="4854" width="10.7109375" style="31" customWidth="1"/>
    <col min="4855" max="4855" width="33.140625" style="31" customWidth="1"/>
    <col min="4856" max="4856" width="73.140625" style="31" customWidth="1"/>
    <col min="4857" max="4857" width="22" style="31" customWidth="1"/>
    <col min="4858" max="4858" width="42.28515625" style="31" customWidth="1"/>
    <col min="4859" max="4859" width="16.85546875" style="31" customWidth="1"/>
    <col min="4860" max="4860" width="26.5703125" style="31" customWidth="1"/>
    <col min="4861" max="4861" width="38.42578125" style="31" customWidth="1"/>
    <col min="4862" max="4862" width="35.42578125" style="31" customWidth="1"/>
    <col min="4863" max="4866" width="15.7109375" style="31" customWidth="1"/>
    <col min="4867" max="4867" width="78.140625" style="31" customWidth="1"/>
    <col min="4868" max="4868" width="16.85546875" style="31" customWidth="1"/>
    <col min="4869" max="4869" width="15" style="31" bestFit="1" customWidth="1"/>
    <col min="4870" max="4870" width="18.7109375" style="31" customWidth="1"/>
    <col min="4871" max="4871" width="16.42578125" style="31" bestFit="1" customWidth="1"/>
    <col min="4872" max="4872" width="13.5703125" style="31" customWidth="1"/>
    <col min="4873" max="4873" width="31.5703125" style="31" customWidth="1"/>
    <col min="4874" max="4874" width="30.7109375" style="31" customWidth="1"/>
    <col min="4875" max="4875" width="16" style="31" customWidth="1"/>
    <col min="4876" max="4876" width="17.140625" style="31" customWidth="1"/>
    <col min="4877" max="4877" width="13" style="31" customWidth="1"/>
    <col min="4878" max="4879" width="16.7109375" style="31" customWidth="1"/>
    <col min="4880" max="4880" width="18.5703125" style="31" customWidth="1"/>
    <col min="4881" max="4881" width="14.5703125" style="31" customWidth="1"/>
    <col min="4882" max="4883" width="16.5703125" style="31" customWidth="1"/>
    <col min="4884" max="4884" width="19.5703125" style="31" customWidth="1"/>
    <col min="4885" max="4885" width="14.140625" style="31" customWidth="1"/>
    <col min="4886" max="4886" width="16.85546875" style="31" customWidth="1"/>
    <col min="4887" max="4887" width="15.140625" style="31" customWidth="1"/>
    <col min="4888" max="4889" width="19.5703125" style="31" customWidth="1"/>
    <col min="4890" max="4891" width="16.85546875" style="31" customWidth="1"/>
    <col min="4892" max="4892" width="15" style="31" customWidth="1"/>
    <col min="4893" max="4893" width="15.28515625" style="31" customWidth="1"/>
    <col min="4894" max="4894" width="16.42578125" style="31" customWidth="1"/>
    <col min="4895" max="5108" width="11" style="31"/>
    <col min="5109" max="5109" width="11" style="31" customWidth="1"/>
    <col min="5110" max="5110" width="10.7109375" style="31" customWidth="1"/>
    <col min="5111" max="5111" width="33.140625" style="31" customWidth="1"/>
    <col min="5112" max="5112" width="73.140625" style="31" customWidth="1"/>
    <col min="5113" max="5113" width="22" style="31" customWidth="1"/>
    <col min="5114" max="5114" width="42.28515625" style="31" customWidth="1"/>
    <col min="5115" max="5115" width="16.85546875" style="31" customWidth="1"/>
    <col min="5116" max="5116" width="26.5703125" style="31" customWidth="1"/>
    <col min="5117" max="5117" width="38.42578125" style="31" customWidth="1"/>
    <col min="5118" max="5118" width="35.42578125" style="31" customWidth="1"/>
    <col min="5119" max="5122" width="15.7109375" style="31" customWidth="1"/>
    <col min="5123" max="5123" width="78.140625" style="31" customWidth="1"/>
    <col min="5124" max="5124" width="16.85546875" style="31" customWidth="1"/>
    <col min="5125" max="5125" width="15" style="31" bestFit="1" customWidth="1"/>
    <col min="5126" max="5126" width="18.7109375" style="31" customWidth="1"/>
    <col min="5127" max="5127" width="16.42578125" style="31" bestFit="1" customWidth="1"/>
    <col min="5128" max="5128" width="13.5703125" style="31" customWidth="1"/>
    <col min="5129" max="5129" width="31.5703125" style="31" customWidth="1"/>
    <col min="5130" max="5130" width="30.7109375" style="31" customWidth="1"/>
    <col min="5131" max="5131" width="16" style="31" customWidth="1"/>
    <col min="5132" max="5132" width="17.140625" style="31" customWidth="1"/>
    <col min="5133" max="5133" width="13" style="31" customWidth="1"/>
    <col min="5134" max="5135" width="16.7109375" style="31" customWidth="1"/>
    <col min="5136" max="5136" width="18.5703125" style="31" customWidth="1"/>
    <col min="5137" max="5137" width="14.5703125" style="31" customWidth="1"/>
    <col min="5138" max="5139" width="16.5703125" style="31" customWidth="1"/>
    <col min="5140" max="5140" width="19.5703125" style="31" customWidth="1"/>
    <col min="5141" max="5141" width="14.140625" style="31" customWidth="1"/>
    <col min="5142" max="5142" width="16.85546875" style="31" customWidth="1"/>
    <col min="5143" max="5143" width="15.140625" style="31" customWidth="1"/>
    <col min="5144" max="5145" width="19.5703125" style="31" customWidth="1"/>
    <col min="5146" max="5147" width="16.85546875" style="31" customWidth="1"/>
    <col min="5148" max="5148" width="15" style="31" customWidth="1"/>
    <col min="5149" max="5149" width="15.28515625" style="31" customWidth="1"/>
    <col min="5150" max="5150" width="16.42578125" style="31" customWidth="1"/>
    <col min="5151" max="5364" width="11" style="31"/>
    <col min="5365" max="5365" width="11" style="31" customWidth="1"/>
    <col min="5366" max="5366" width="10.7109375" style="31" customWidth="1"/>
    <col min="5367" max="5367" width="33.140625" style="31" customWidth="1"/>
    <col min="5368" max="5368" width="73.140625" style="31" customWidth="1"/>
    <col min="5369" max="5369" width="22" style="31" customWidth="1"/>
    <col min="5370" max="5370" width="42.28515625" style="31" customWidth="1"/>
    <col min="5371" max="5371" width="16.85546875" style="31" customWidth="1"/>
    <col min="5372" max="5372" width="26.5703125" style="31" customWidth="1"/>
    <col min="5373" max="5373" width="38.42578125" style="31" customWidth="1"/>
    <col min="5374" max="5374" width="35.42578125" style="31" customWidth="1"/>
    <col min="5375" max="5378" width="15.7109375" style="31" customWidth="1"/>
    <col min="5379" max="5379" width="78.140625" style="31" customWidth="1"/>
    <col min="5380" max="5380" width="16.85546875" style="31" customWidth="1"/>
    <col min="5381" max="5381" width="15" style="31" bestFit="1" customWidth="1"/>
    <col min="5382" max="5382" width="18.7109375" style="31" customWidth="1"/>
    <col min="5383" max="5383" width="16.42578125" style="31" bestFit="1" customWidth="1"/>
    <col min="5384" max="5384" width="13.5703125" style="31" customWidth="1"/>
    <col min="5385" max="5385" width="31.5703125" style="31" customWidth="1"/>
    <col min="5386" max="5386" width="30.7109375" style="31" customWidth="1"/>
    <col min="5387" max="5387" width="16" style="31" customWidth="1"/>
    <col min="5388" max="5388" width="17.140625" style="31" customWidth="1"/>
    <col min="5389" max="5389" width="13" style="31" customWidth="1"/>
    <col min="5390" max="5391" width="16.7109375" style="31" customWidth="1"/>
    <col min="5392" max="5392" width="18.5703125" style="31" customWidth="1"/>
    <col min="5393" max="5393" width="14.5703125" style="31" customWidth="1"/>
    <col min="5394" max="5395" width="16.5703125" style="31" customWidth="1"/>
    <col min="5396" max="5396" width="19.5703125" style="31" customWidth="1"/>
    <col min="5397" max="5397" width="14.140625" style="31" customWidth="1"/>
    <col min="5398" max="5398" width="16.85546875" style="31" customWidth="1"/>
    <col min="5399" max="5399" width="15.140625" style="31" customWidth="1"/>
    <col min="5400" max="5401" width="19.5703125" style="31" customWidth="1"/>
    <col min="5402" max="5403" width="16.85546875" style="31" customWidth="1"/>
    <col min="5404" max="5404" width="15" style="31" customWidth="1"/>
    <col min="5405" max="5405" width="15.28515625" style="31" customWidth="1"/>
    <col min="5406" max="5406" width="16.42578125" style="31" customWidth="1"/>
    <col min="5407" max="5620" width="11" style="31"/>
    <col min="5621" max="5621" width="11" style="31" customWidth="1"/>
    <col min="5622" max="5622" width="10.7109375" style="31" customWidth="1"/>
    <col min="5623" max="5623" width="33.140625" style="31" customWidth="1"/>
    <col min="5624" max="5624" width="73.140625" style="31" customWidth="1"/>
    <col min="5625" max="5625" width="22" style="31" customWidth="1"/>
    <col min="5626" max="5626" width="42.28515625" style="31" customWidth="1"/>
    <col min="5627" max="5627" width="16.85546875" style="31" customWidth="1"/>
    <col min="5628" max="5628" width="26.5703125" style="31" customWidth="1"/>
    <col min="5629" max="5629" width="38.42578125" style="31" customWidth="1"/>
    <col min="5630" max="5630" width="35.42578125" style="31" customWidth="1"/>
    <col min="5631" max="5634" width="15.7109375" style="31" customWidth="1"/>
    <col min="5635" max="5635" width="78.140625" style="31" customWidth="1"/>
    <col min="5636" max="5636" width="16.85546875" style="31" customWidth="1"/>
    <col min="5637" max="5637" width="15" style="31" bestFit="1" customWidth="1"/>
    <col min="5638" max="5638" width="18.7109375" style="31" customWidth="1"/>
    <col min="5639" max="5639" width="16.42578125" style="31" bestFit="1" customWidth="1"/>
    <col min="5640" max="5640" width="13.5703125" style="31" customWidth="1"/>
    <col min="5641" max="5641" width="31.5703125" style="31" customWidth="1"/>
    <col min="5642" max="5642" width="30.7109375" style="31" customWidth="1"/>
    <col min="5643" max="5643" width="16" style="31" customWidth="1"/>
    <col min="5644" max="5644" width="17.140625" style="31" customWidth="1"/>
    <col min="5645" max="5645" width="13" style="31" customWidth="1"/>
    <col min="5646" max="5647" width="16.7109375" style="31" customWidth="1"/>
    <col min="5648" max="5648" width="18.5703125" style="31" customWidth="1"/>
    <col min="5649" max="5649" width="14.5703125" style="31" customWidth="1"/>
    <col min="5650" max="5651" width="16.5703125" style="31" customWidth="1"/>
    <col min="5652" max="5652" width="19.5703125" style="31" customWidth="1"/>
    <col min="5653" max="5653" width="14.140625" style="31" customWidth="1"/>
    <col min="5654" max="5654" width="16.85546875" style="31" customWidth="1"/>
    <col min="5655" max="5655" width="15.140625" style="31" customWidth="1"/>
    <col min="5656" max="5657" width="19.5703125" style="31" customWidth="1"/>
    <col min="5658" max="5659" width="16.85546875" style="31" customWidth="1"/>
    <col min="5660" max="5660" width="15" style="31" customWidth="1"/>
    <col min="5661" max="5661" width="15.28515625" style="31" customWidth="1"/>
    <col min="5662" max="5662" width="16.42578125" style="31" customWidth="1"/>
    <col min="5663" max="5876" width="11" style="31"/>
    <col min="5877" max="5877" width="11" style="31" customWidth="1"/>
    <col min="5878" max="5878" width="10.7109375" style="31" customWidth="1"/>
    <col min="5879" max="5879" width="33.140625" style="31" customWidth="1"/>
    <col min="5880" max="5880" width="73.140625" style="31" customWidth="1"/>
    <col min="5881" max="5881" width="22" style="31" customWidth="1"/>
    <col min="5882" max="5882" width="42.28515625" style="31" customWidth="1"/>
    <col min="5883" max="5883" width="16.85546875" style="31" customWidth="1"/>
    <col min="5884" max="5884" width="26.5703125" style="31" customWidth="1"/>
    <col min="5885" max="5885" width="38.42578125" style="31" customWidth="1"/>
    <col min="5886" max="5886" width="35.42578125" style="31" customWidth="1"/>
    <col min="5887" max="5890" width="15.7109375" style="31" customWidth="1"/>
    <col min="5891" max="5891" width="78.140625" style="31" customWidth="1"/>
    <col min="5892" max="5892" width="16.85546875" style="31" customWidth="1"/>
    <col min="5893" max="5893" width="15" style="31" bestFit="1" customWidth="1"/>
    <col min="5894" max="5894" width="18.7109375" style="31" customWidth="1"/>
    <col min="5895" max="5895" width="16.42578125" style="31" bestFit="1" customWidth="1"/>
    <col min="5896" max="5896" width="13.5703125" style="31" customWidth="1"/>
    <col min="5897" max="5897" width="31.5703125" style="31" customWidth="1"/>
    <col min="5898" max="5898" width="30.7109375" style="31" customWidth="1"/>
    <col min="5899" max="5899" width="16" style="31" customWidth="1"/>
    <col min="5900" max="5900" width="17.140625" style="31" customWidth="1"/>
    <col min="5901" max="5901" width="13" style="31" customWidth="1"/>
    <col min="5902" max="5903" width="16.7109375" style="31" customWidth="1"/>
    <col min="5904" max="5904" width="18.5703125" style="31" customWidth="1"/>
    <col min="5905" max="5905" width="14.5703125" style="31" customWidth="1"/>
    <col min="5906" max="5907" width="16.5703125" style="31" customWidth="1"/>
    <col min="5908" max="5908" width="19.5703125" style="31" customWidth="1"/>
    <col min="5909" max="5909" width="14.140625" style="31" customWidth="1"/>
    <col min="5910" max="5910" width="16.85546875" style="31" customWidth="1"/>
    <col min="5911" max="5911" width="15.140625" style="31" customWidth="1"/>
    <col min="5912" max="5913" width="19.5703125" style="31" customWidth="1"/>
    <col min="5914" max="5915" width="16.85546875" style="31" customWidth="1"/>
    <col min="5916" max="5916" width="15" style="31" customWidth="1"/>
    <col min="5917" max="5917" width="15.28515625" style="31" customWidth="1"/>
    <col min="5918" max="5918" width="16.42578125" style="31" customWidth="1"/>
    <col min="5919" max="6132" width="11" style="31"/>
    <col min="6133" max="6133" width="11" style="31" customWidth="1"/>
    <col min="6134" max="6134" width="10.7109375" style="31" customWidth="1"/>
    <col min="6135" max="6135" width="33.140625" style="31" customWidth="1"/>
    <col min="6136" max="6136" width="73.140625" style="31" customWidth="1"/>
    <col min="6137" max="6137" width="22" style="31" customWidth="1"/>
    <col min="6138" max="6138" width="42.28515625" style="31" customWidth="1"/>
    <col min="6139" max="6139" width="16.85546875" style="31" customWidth="1"/>
    <col min="6140" max="6140" width="26.5703125" style="31" customWidth="1"/>
    <col min="6141" max="6141" width="38.42578125" style="31" customWidth="1"/>
    <col min="6142" max="6142" width="35.42578125" style="31" customWidth="1"/>
    <col min="6143" max="6146" width="15.7109375" style="31" customWidth="1"/>
    <col min="6147" max="6147" width="78.140625" style="31" customWidth="1"/>
    <col min="6148" max="6148" width="16.85546875" style="31" customWidth="1"/>
    <col min="6149" max="6149" width="15" style="31" bestFit="1" customWidth="1"/>
    <col min="6150" max="6150" width="18.7109375" style="31" customWidth="1"/>
    <col min="6151" max="6151" width="16.42578125" style="31" bestFit="1" customWidth="1"/>
    <col min="6152" max="6152" width="13.5703125" style="31" customWidth="1"/>
    <col min="6153" max="6153" width="31.5703125" style="31" customWidth="1"/>
    <col min="6154" max="6154" width="30.7109375" style="31" customWidth="1"/>
    <col min="6155" max="6155" width="16" style="31" customWidth="1"/>
    <col min="6156" max="6156" width="17.140625" style="31" customWidth="1"/>
    <col min="6157" max="6157" width="13" style="31" customWidth="1"/>
    <col min="6158" max="6159" width="16.7109375" style="31" customWidth="1"/>
    <col min="6160" max="6160" width="18.5703125" style="31" customWidth="1"/>
    <col min="6161" max="6161" width="14.5703125" style="31" customWidth="1"/>
    <col min="6162" max="6163" width="16.5703125" style="31" customWidth="1"/>
    <col min="6164" max="6164" width="19.5703125" style="31" customWidth="1"/>
    <col min="6165" max="6165" width="14.140625" style="31" customWidth="1"/>
    <col min="6166" max="6166" width="16.85546875" style="31" customWidth="1"/>
    <col min="6167" max="6167" width="15.140625" style="31" customWidth="1"/>
    <col min="6168" max="6169" width="19.5703125" style="31" customWidth="1"/>
    <col min="6170" max="6171" width="16.85546875" style="31" customWidth="1"/>
    <col min="6172" max="6172" width="15" style="31" customWidth="1"/>
    <col min="6173" max="6173" width="15.28515625" style="31" customWidth="1"/>
    <col min="6174" max="6174" width="16.42578125" style="31" customWidth="1"/>
    <col min="6175" max="6388" width="11" style="31"/>
    <col min="6389" max="6389" width="11" style="31" customWidth="1"/>
    <col min="6390" max="6390" width="10.7109375" style="31" customWidth="1"/>
    <col min="6391" max="6391" width="33.140625" style="31" customWidth="1"/>
    <col min="6392" max="6392" width="73.140625" style="31" customWidth="1"/>
    <col min="6393" max="6393" width="22" style="31" customWidth="1"/>
    <col min="6394" max="6394" width="42.28515625" style="31" customWidth="1"/>
    <col min="6395" max="6395" width="16.85546875" style="31" customWidth="1"/>
    <col min="6396" max="6396" width="26.5703125" style="31" customWidth="1"/>
    <col min="6397" max="6397" width="38.42578125" style="31" customWidth="1"/>
    <col min="6398" max="6398" width="35.42578125" style="31" customWidth="1"/>
    <col min="6399" max="6402" width="15.7109375" style="31" customWidth="1"/>
    <col min="6403" max="6403" width="78.140625" style="31" customWidth="1"/>
    <col min="6404" max="6404" width="16.85546875" style="31" customWidth="1"/>
    <col min="6405" max="6405" width="15" style="31" bestFit="1" customWidth="1"/>
    <col min="6406" max="6406" width="18.7109375" style="31" customWidth="1"/>
    <col min="6407" max="6407" width="16.42578125" style="31" bestFit="1" customWidth="1"/>
    <col min="6408" max="6408" width="13.5703125" style="31" customWidth="1"/>
    <col min="6409" max="6409" width="31.5703125" style="31" customWidth="1"/>
    <col min="6410" max="6410" width="30.7109375" style="31" customWidth="1"/>
    <col min="6411" max="6411" width="16" style="31" customWidth="1"/>
    <col min="6412" max="6412" width="17.140625" style="31" customWidth="1"/>
    <col min="6413" max="6413" width="13" style="31" customWidth="1"/>
    <col min="6414" max="6415" width="16.7109375" style="31" customWidth="1"/>
    <col min="6416" max="6416" width="18.5703125" style="31" customWidth="1"/>
    <col min="6417" max="6417" width="14.5703125" style="31" customWidth="1"/>
    <col min="6418" max="6419" width="16.5703125" style="31" customWidth="1"/>
    <col min="6420" max="6420" width="19.5703125" style="31" customWidth="1"/>
    <col min="6421" max="6421" width="14.140625" style="31" customWidth="1"/>
    <col min="6422" max="6422" width="16.85546875" style="31" customWidth="1"/>
    <col min="6423" max="6423" width="15.140625" style="31" customWidth="1"/>
    <col min="6424" max="6425" width="19.5703125" style="31" customWidth="1"/>
    <col min="6426" max="6427" width="16.85546875" style="31" customWidth="1"/>
    <col min="6428" max="6428" width="15" style="31" customWidth="1"/>
    <col min="6429" max="6429" width="15.28515625" style="31" customWidth="1"/>
    <col min="6430" max="6430" width="16.42578125" style="31" customWidth="1"/>
    <col min="6431" max="6644" width="11" style="31"/>
    <col min="6645" max="6645" width="11" style="31" customWidth="1"/>
    <col min="6646" max="6646" width="10.7109375" style="31" customWidth="1"/>
    <col min="6647" max="6647" width="33.140625" style="31" customWidth="1"/>
    <col min="6648" max="6648" width="73.140625" style="31" customWidth="1"/>
    <col min="6649" max="6649" width="22" style="31" customWidth="1"/>
    <col min="6650" max="6650" width="42.28515625" style="31" customWidth="1"/>
    <col min="6651" max="6651" width="16.85546875" style="31" customWidth="1"/>
    <col min="6652" max="6652" width="26.5703125" style="31" customWidth="1"/>
    <col min="6653" max="6653" width="38.42578125" style="31" customWidth="1"/>
    <col min="6654" max="6654" width="35.42578125" style="31" customWidth="1"/>
    <col min="6655" max="6658" width="15.7109375" style="31" customWidth="1"/>
    <col min="6659" max="6659" width="78.140625" style="31" customWidth="1"/>
    <col min="6660" max="6660" width="16.85546875" style="31" customWidth="1"/>
    <col min="6661" max="6661" width="15" style="31" bestFit="1" customWidth="1"/>
    <col min="6662" max="6662" width="18.7109375" style="31" customWidth="1"/>
    <col min="6663" max="6663" width="16.42578125" style="31" bestFit="1" customWidth="1"/>
    <col min="6664" max="6664" width="13.5703125" style="31" customWidth="1"/>
    <col min="6665" max="6665" width="31.5703125" style="31" customWidth="1"/>
    <col min="6666" max="6666" width="30.7109375" style="31" customWidth="1"/>
    <col min="6667" max="6667" width="16" style="31" customWidth="1"/>
    <col min="6668" max="6668" width="17.140625" style="31" customWidth="1"/>
    <col min="6669" max="6669" width="13" style="31" customWidth="1"/>
    <col min="6670" max="6671" width="16.7109375" style="31" customWidth="1"/>
    <col min="6672" max="6672" width="18.5703125" style="31" customWidth="1"/>
    <col min="6673" max="6673" width="14.5703125" style="31" customWidth="1"/>
    <col min="6674" max="6675" width="16.5703125" style="31" customWidth="1"/>
    <col min="6676" max="6676" width="19.5703125" style="31" customWidth="1"/>
    <col min="6677" max="6677" width="14.140625" style="31" customWidth="1"/>
    <col min="6678" max="6678" width="16.85546875" style="31" customWidth="1"/>
    <col min="6679" max="6679" width="15.140625" style="31" customWidth="1"/>
    <col min="6680" max="6681" width="19.5703125" style="31" customWidth="1"/>
    <col min="6682" max="6683" width="16.85546875" style="31" customWidth="1"/>
    <col min="6684" max="6684" width="15" style="31" customWidth="1"/>
    <col min="6685" max="6685" width="15.28515625" style="31" customWidth="1"/>
    <col min="6686" max="6686" width="16.42578125" style="31" customWidth="1"/>
    <col min="6687" max="6900" width="11" style="31"/>
    <col min="6901" max="6901" width="11" style="31" customWidth="1"/>
    <col min="6902" max="6902" width="10.7109375" style="31" customWidth="1"/>
    <col min="6903" max="6903" width="33.140625" style="31" customWidth="1"/>
    <col min="6904" max="6904" width="73.140625" style="31" customWidth="1"/>
    <col min="6905" max="6905" width="22" style="31" customWidth="1"/>
    <col min="6906" max="6906" width="42.28515625" style="31" customWidth="1"/>
    <col min="6907" max="6907" width="16.85546875" style="31" customWidth="1"/>
    <col min="6908" max="6908" width="26.5703125" style="31" customWidth="1"/>
    <col min="6909" max="6909" width="38.42578125" style="31" customWidth="1"/>
    <col min="6910" max="6910" width="35.42578125" style="31" customWidth="1"/>
    <col min="6911" max="6914" width="15.7109375" style="31" customWidth="1"/>
    <col min="6915" max="6915" width="78.140625" style="31" customWidth="1"/>
    <col min="6916" max="6916" width="16.85546875" style="31" customWidth="1"/>
    <col min="6917" max="6917" width="15" style="31" bestFit="1" customWidth="1"/>
    <col min="6918" max="6918" width="18.7109375" style="31" customWidth="1"/>
    <col min="6919" max="6919" width="16.42578125" style="31" bestFit="1" customWidth="1"/>
    <col min="6920" max="6920" width="13.5703125" style="31" customWidth="1"/>
    <col min="6921" max="6921" width="31.5703125" style="31" customWidth="1"/>
    <col min="6922" max="6922" width="30.7109375" style="31" customWidth="1"/>
    <col min="6923" max="6923" width="16" style="31" customWidth="1"/>
    <col min="6924" max="6924" width="17.140625" style="31" customWidth="1"/>
    <col min="6925" max="6925" width="13" style="31" customWidth="1"/>
    <col min="6926" max="6927" width="16.7109375" style="31" customWidth="1"/>
    <col min="6928" max="6928" width="18.5703125" style="31" customWidth="1"/>
    <col min="6929" max="6929" width="14.5703125" style="31" customWidth="1"/>
    <col min="6930" max="6931" width="16.5703125" style="31" customWidth="1"/>
    <col min="6932" max="6932" width="19.5703125" style="31" customWidth="1"/>
    <col min="6933" max="6933" width="14.140625" style="31" customWidth="1"/>
    <col min="6934" max="6934" width="16.85546875" style="31" customWidth="1"/>
    <col min="6935" max="6935" width="15.140625" style="31" customWidth="1"/>
    <col min="6936" max="6937" width="19.5703125" style="31" customWidth="1"/>
    <col min="6938" max="6939" width="16.85546875" style="31" customWidth="1"/>
    <col min="6940" max="6940" width="15" style="31" customWidth="1"/>
    <col min="6941" max="6941" width="15.28515625" style="31" customWidth="1"/>
    <col min="6942" max="6942" width="16.42578125" style="31" customWidth="1"/>
    <col min="6943" max="7156" width="11" style="31"/>
    <col min="7157" max="7157" width="11" style="31" customWidth="1"/>
    <col min="7158" max="7158" width="10.7109375" style="31" customWidth="1"/>
    <col min="7159" max="7159" width="33.140625" style="31" customWidth="1"/>
    <col min="7160" max="7160" width="73.140625" style="31" customWidth="1"/>
    <col min="7161" max="7161" width="22" style="31" customWidth="1"/>
    <col min="7162" max="7162" width="42.28515625" style="31" customWidth="1"/>
    <col min="7163" max="7163" width="16.85546875" style="31" customWidth="1"/>
    <col min="7164" max="7164" width="26.5703125" style="31" customWidth="1"/>
    <col min="7165" max="7165" width="38.42578125" style="31" customWidth="1"/>
    <col min="7166" max="7166" width="35.42578125" style="31" customWidth="1"/>
    <col min="7167" max="7170" width="15.7109375" style="31" customWidth="1"/>
    <col min="7171" max="7171" width="78.140625" style="31" customWidth="1"/>
    <col min="7172" max="7172" width="16.85546875" style="31" customWidth="1"/>
    <col min="7173" max="7173" width="15" style="31" bestFit="1" customWidth="1"/>
    <col min="7174" max="7174" width="18.7109375" style="31" customWidth="1"/>
    <col min="7175" max="7175" width="16.42578125" style="31" bestFit="1" customWidth="1"/>
    <col min="7176" max="7176" width="13.5703125" style="31" customWidth="1"/>
    <col min="7177" max="7177" width="31.5703125" style="31" customWidth="1"/>
    <col min="7178" max="7178" width="30.7109375" style="31" customWidth="1"/>
    <col min="7179" max="7179" width="16" style="31" customWidth="1"/>
    <col min="7180" max="7180" width="17.140625" style="31" customWidth="1"/>
    <col min="7181" max="7181" width="13" style="31" customWidth="1"/>
    <col min="7182" max="7183" width="16.7109375" style="31" customWidth="1"/>
    <col min="7184" max="7184" width="18.5703125" style="31" customWidth="1"/>
    <col min="7185" max="7185" width="14.5703125" style="31" customWidth="1"/>
    <col min="7186" max="7187" width="16.5703125" style="31" customWidth="1"/>
    <col min="7188" max="7188" width="19.5703125" style="31" customWidth="1"/>
    <col min="7189" max="7189" width="14.140625" style="31" customWidth="1"/>
    <col min="7190" max="7190" width="16.85546875" style="31" customWidth="1"/>
    <col min="7191" max="7191" width="15.140625" style="31" customWidth="1"/>
    <col min="7192" max="7193" width="19.5703125" style="31" customWidth="1"/>
    <col min="7194" max="7195" width="16.85546875" style="31" customWidth="1"/>
    <col min="7196" max="7196" width="15" style="31" customWidth="1"/>
    <col min="7197" max="7197" width="15.28515625" style="31" customWidth="1"/>
    <col min="7198" max="7198" width="16.42578125" style="31" customWidth="1"/>
    <col min="7199" max="7412" width="11" style="31"/>
    <col min="7413" max="7413" width="11" style="31" customWidth="1"/>
    <col min="7414" max="7414" width="10.7109375" style="31" customWidth="1"/>
    <col min="7415" max="7415" width="33.140625" style="31" customWidth="1"/>
    <col min="7416" max="7416" width="73.140625" style="31" customWidth="1"/>
    <col min="7417" max="7417" width="22" style="31" customWidth="1"/>
    <col min="7418" max="7418" width="42.28515625" style="31" customWidth="1"/>
    <col min="7419" max="7419" width="16.85546875" style="31" customWidth="1"/>
    <col min="7420" max="7420" width="26.5703125" style="31" customWidth="1"/>
    <col min="7421" max="7421" width="38.42578125" style="31" customWidth="1"/>
    <col min="7422" max="7422" width="35.42578125" style="31" customWidth="1"/>
    <col min="7423" max="7426" width="15.7109375" style="31" customWidth="1"/>
    <col min="7427" max="7427" width="78.140625" style="31" customWidth="1"/>
    <col min="7428" max="7428" width="16.85546875" style="31" customWidth="1"/>
    <col min="7429" max="7429" width="15" style="31" bestFit="1" customWidth="1"/>
    <col min="7430" max="7430" width="18.7109375" style="31" customWidth="1"/>
    <col min="7431" max="7431" width="16.42578125" style="31" bestFit="1" customWidth="1"/>
    <col min="7432" max="7432" width="13.5703125" style="31" customWidth="1"/>
    <col min="7433" max="7433" width="31.5703125" style="31" customWidth="1"/>
    <col min="7434" max="7434" width="30.7109375" style="31" customWidth="1"/>
    <col min="7435" max="7435" width="16" style="31" customWidth="1"/>
    <col min="7436" max="7436" width="17.140625" style="31" customWidth="1"/>
    <col min="7437" max="7437" width="13" style="31" customWidth="1"/>
    <col min="7438" max="7439" width="16.7109375" style="31" customWidth="1"/>
    <col min="7440" max="7440" width="18.5703125" style="31" customWidth="1"/>
    <col min="7441" max="7441" width="14.5703125" style="31" customWidth="1"/>
    <col min="7442" max="7443" width="16.5703125" style="31" customWidth="1"/>
    <col min="7444" max="7444" width="19.5703125" style="31" customWidth="1"/>
    <col min="7445" max="7445" width="14.140625" style="31" customWidth="1"/>
    <col min="7446" max="7446" width="16.85546875" style="31" customWidth="1"/>
    <col min="7447" max="7447" width="15.140625" style="31" customWidth="1"/>
    <col min="7448" max="7449" width="19.5703125" style="31" customWidth="1"/>
    <col min="7450" max="7451" width="16.85546875" style="31" customWidth="1"/>
    <col min="7452" max="7452" width="15" style="31" customWidth="1"/>
    <col min="7453" max="7453" width="15.28515625" style="31" customWidth="1"/>
    <col min="7454" max="7454" width="16.42578125" style="31" customWidth="1"/>
    <col min="7455" max="7668" width="11" style="31"/>
    <col min="7669" max="7669" width="11" style="31" customWidth="1"/>
    <col min="7670" max="7670" width="10.7109375" style="31" customWidth="1"/>
    <col min="7671" max="7671" width="33.140625" style="31" customWidth="1"/>
    <col min="7672" max="7672" width="73.140625" style="31" customWidth="1"/>
    <col min="7673" max="7673" width="22" style="31" customWidth="1"/>
    <col min="7674" max="7674" width="42.28515625" style="31" customWidth="1"/>
    <col min="7675" max="7675" width="16.85546875" style="31" customWidth="1"/>
    <col min="7676" max="7676" width="26.5703125" style="31" customWidth="1"/>
    <col min="7677" max="7677" width="38.42578125" style="31" customWidth="1"/>
    <col min="7678" max="7678" width="35.42578125" style="31" customWidth="1"/>
    <col min="7679" max="7682" width="15.7109375" style="31" customWidth="1"/>
    <col min="7683" max="7683" width="78.140625" style="31" customWidth="1"/>
    <col min="7684" max="7684" width="16.85546875" style="31" customWidth="1"/>
    <col min="7685" max="7685" width="15" style="31" bestFit="1" customWidth="1"/>
    <col min="7686" max="7686" width="18.7109375" style="31" customWidth="1"/>
    <col min="7687" max="7687" width="16.42578125" style="31" bestFit="1" customWidth="1"/>
    <col min="7688" max="7688" width="13.5703125" style="31" customWidth="1"/>
    <col min="7689" max="7689" width="31.5703125" style="31" customWidth="1"/>
    <col min="7690" max="7690" width="30.7109375" style="31" customWidth="1"/>
    <col min="7691" max="7691" width="16" style="31" customWidth="1"/>
    <col min="7692" max="7692" width="17.140625" style="31" customWidth="1"/>
    <col min="7693" max="7693" width="13" style="31" customWidth="1"/>
    <col min="7694" max="7695" width="16.7109375" style="31" customWidth="1"/>
    <col min="7696" max="7696" width="18.5703125" style="31" customWidth="1"/>
    <col min="7697" max="7697" width="14.5703125" style="31" customWidth="1"/>
    <col min="7698" max="7699" width="16.5703125" style="31" customWidth="1"/>
    <col min="7700" max="7700" width="19.5703125" style="31" customWidth="1"/>
    <col min="7701" max="7701" width="14.140625" style="31" customWidth="1"/>
    <col min="7702" max="7702" width="16.85546875" style="31" customWidth="1"/>
    <col min="7703" max="7703" width="15.140625" style="31" customWidth="1"/>
    <col min="7704" max="7705" width="19.5703125" style="31" customWidth="1"/>
    <col min="7706" max="7707" width="16.85546875" style="31" customWidth="1"/>
    <col min="7708" max="7708" width="15" style="31" customWidth="1"/>
    <col min="7709" max="7709" width="15.28515625" style="31" customWidth="1"/>
    <col min="7710" max="7710" width="16.42578125" style="31" customWidth="1"/>
    <col min="7711" max="7924" width="11" style="31"/>
    <col min="7925" max="7925" width="11" style="31" customWidth="1"/>
    <col min="7926" max="7926" width="10.7109375" style="31" customWidth="1"/>
    <col min="7927" max="7927" width="33.140625" style="31" customWidth="1"/>
    <col min="7928" max="7928" width="73.140625" style="31" customWidth="1"/>
    <col min="7929" max="7929" width="22" style="31" customWidth="1"/>
    <col min="7930" max="7930" width="42.28515625" style="31" customWidth="1"/>
    <col min="7931" max="7931" width="16.85546875" style="31" customWidth="1"/>
    <col min="7932" max="7932" width="26.5703125" style="31" customWidth="1"/>
    <col min="7933" max="7933" width="38.42578125" style="31" customWidth="1"/>
    <col min="7934" max="7934" width="35.42578125" style="31" customWidth="1"/>
    <col min="7935" max="7938" width="15.7109375" style="31" customWidth="1"/>
    <col min="7939" max="7939" width="78.140625" style="31" customWidth="1"/>
    <col min="7940" max="7940" width="16.85546875" style="31" customWidth="1"/>
    <col min="7941" max="7941" width="15" style="31" bestFit="1" customWidth="1"/>
    <col min="7942" max="7942" width="18.7109375" style="31" customWidth="1"/>
    <col min="7943" max="7943" width="16.42578125" style="31" bestFit="1" customWidth="1"/>
    <col min="7944" max="7944" width="13.5703125" style="31" customWidth="1"/>
    <col min="7945" max="7945" width="31.5703125" style="31" customWidth="1"/>
    <col min="7946" max="7946" width="30.7109375" style="31" customWidth="1"/>
    <col min="7947" max="7947" width="16" style="31" customWidth="1"/>
    <col min="7948" max="7948" width="17.140625" style="31" customWidth="1"/>
    <col min="7949" max="7949" width="13" style="31" customWidth="1"/>
    <col min="7950" max="7951" width="16.7109375" style="31" customWidth="1"/>
    <col min="7952" max="7952" width="18.5703125" style="31" customWidth="1"/>
    <col min="7953" max="7953" width="14.5703125" style="31" customWidth="1"/>
    <col min="7954" max="7955" width="16.5703125" style="31" customWidth="1"/>
    <col min="7956" max="7956" width="19.5703125" style="31" customWidth="1"/>
    <col min="7957" max="7957" width="14.140625" style="31" customWidth="1"/>
    <col min="7958" max="7958" width="16.85546875" style="31" customWidth="1"/>
    <col min="7959" max="7959" width="15.140625" style="31" customWidth="1"/>
    <col min="7960" max="7961" width="19.5703125" style="31" customWidth="1"/>
    <col min="7962" max="7963" width="16.85546875" style="31" customWidth="1"/>
    <col min="7964" max="7964" width="15" style="31" customWidth="1"/>
    <col min="7965" max="7965" width="15.28515625" style="31" customWidth="1"/>
    <col min="7966" max="7966" width="16.42578125" style="31" customWidth="1"/>
    <col min="7967" max="8180" width="11" style="31"/>
    <col min="8181" max="8181" width="11" style="31" customWidth="1"/>
    <col min="8182" max="8182" width="10.7109375" style="31" customWidth="1"/>
    <col min="8183" max="8183" width="33.140625" style="31" customWidth="1"/>
    <col min="8184" max="8184" width="73.140625" style="31" customWidth="1"/>
    <col min="8185" max="8185" width="22" style="31" customWidth="1"/>
    <col min="8186" max="8186" width="42.28515625" style="31" customWidth="1"/>
    <col min="8187" max="8187" width="16.85546875" style="31" customWidth="1"/>
    <col min="8188" max="8188" width="26.5703125" style="31" customWidth="1"/>
    <col min="8189" max="8189" width="38.42578125" style="31" customWidth="1"/>
    <col min="8190" max="8190" width="35.42578125" style="31" customWidth="1"/>
    <col min="8191" max="8194" width="15.7109375" style="31" customWidth="1"/>
    <col min="8195" max="8195" width="78.140625" style="31" customWidth="1"/>
    <col min="8196" max="8196" width="16.85546875" style="31" customWidth="1"/>
    <col min="8197" max="8197" width="15" style="31" bestFit="1" customWidth="1"/>
    <col min="8198" max="8198" width="18.7109375" style="31" customWidth="1"/>
    <col min="8199" max="8199" width="16.42578125" style="31" bestFit="1" customWidth="1"/>
    <col min="8200" max="8200" width="13.5703125" style="31" customWidth="1"/>
    <col min="8201" max="8201" width="31.5703125" style="31" customWidth="1"/>
    <col min="8202" max="8202" width="30.7109375" style="31" customWidth="1"/>
    <col min="8203" max="8203" width="16" style="31" customWidth="1"/>
    <col min="8204" max="8204" width="17.140625" style="31" customWidth="1"/>
    <col min="8205" max="8205" width="13" style="31" customWidth="1"/>
    <col min="8206" max="8207" width="16.7109375" style="31" customWidth="1"/>
    <col min="8208" max="8208" width="18.5703125" style="31" customWidth="1"/>
    <col min="8209" max="8209" width="14.5703125" style="31" customWidth="1"/>
    <col min="8210" max="8211" width="16.5703125" style="31" customWidth="1"/>
    <col min="8212" max="8212" width="19.5703125" style="31" customWidth="1"/>
    <col min="8213" max="8213" width="14.140625" style="31" customWidth="1"/>
    <col min="8214" max="8214" width="16.85546875" style="31" customWidth="1"/>
    <col min="8215" max="8215" width="15.140625" style="31" customWidth="1"/>
    <col min="8216" max="8217" width="19.5703125" style="31" customWidth="1"/>
    <col min="8218" max="8219" width="16.85546875" style="31" customWidth="1"/>
    <col min="8220" max="8220" width="15" style="31" customWidth="1"/>
    <col min="8221" max="8221" width="15.28515625" style="31" customWidth="1"/>
    <col min="8222" max="8222" width="16.42578125" style="31" customWidth="1"/>
    <col min="8223" max="8436" width="11" style="31"/>
    <col min="8437" max="8437" width="11" style="31" customWidth="1"/>
    <col min="8438" max="8438" width="10.7109375" style="31" customWidth="1"/>
    <col min="8439" max="8439" width="33.140625" style="31" customWidth="1"/>
    <col min="8440" max="8440" width="73.140625" style="31" customWidth="1"/>
    <col min="8441" max="8441" width="22" style="31" customWidth="1"/>
    <col min="8442" max="8442" width="42.28515625" style="31" customWidth="1"/>
    <col min="8443" max="8443" width="16.85546875" style="31" customWidth="1"/>
    <col min="8444" max="8444" width="26.5703125" style="31" customWidth="1"/>
    <col min="8445" max="8445" width="38.42578125" style="31" customWidth="1"/>
    <col min="8446" max="8446" width="35.42578125" style="31" customWidth="1"/>
    <col min="8447" max="8450" width="15.7109375" style="31" customWidth="1"/>
    <col min="8451" max="8451" width="78.140625" style="31" customWidth="1"/>
    <col min="8452" max="8452" width="16.85546875" style="31" customWidth="1"/>
    <col min="8453" max="8453" width="15" style="31" bestFit="1" customWidth="1"/>
    <col min="8454" max="8454" width="18.7109375" style="31" customWidth="1"/>
    <col min="8455" max="8455" width="16.42578125" style="31" bestFit="1" customWidth="1"/>
    <col min="8456" max="8456" width="13.5703125" style="31" customWidth="1"/>
    <col min="8457" max="8457" width="31.5703125" style="31" customWidth="1"/>
    <col min="8458" max="8458" width="30.7109375" style="31" customWidth="1"/>
    <col min="8459" max="8459" width="16" style="31" customWidth="1"/>
    <col min="8460" max="8460" width="17.140625" style="31" customWidth="1"/>
    <col min="8461" max="8461" width="13" style="31" customWidth="1"/>
    <col min="8462" max="8463" width="16.7109375" style="31" customWidth="1"/>
    <col min="8464" max="8464" width="18.5703125" style="31" customWidth="1"/>
    <col min="8465" max="8465" width="14.5703125" style="31" customWidth="1"/>
    <col min="8466" max="8467" width="16.5703125" style="31" customWidth="1"/>
    <col min="8468" max="8468" width="19.5703125" style="31" customWidth="1"/>
    <col min="8469" max="8469" width="14.140625" style="31" customWidth="1"/>
    <col min="8470" max="8470" width="16.85546875" style="31" customWidth="1"/>
    <col min="8471" max="8471" width="15.140625" style="31" customWidth="1"/>
    <col min="8472" max="8473" width="19.5703125" style="31" customWidth="1"/>
    <col min="8474" max="8475" width="16.85546875" style="31" customWidth="1"/>
    <col min="8476" max="8476" width="15" style="31" customWidth="1"/>
    <col min="8477" max="8477" width="15.28515625" style="31" customWidth="1"/>
    <col min="8478" max="8478" width="16.42578125" style="31" customWidth="1"/>
    <col min="8479" max="8692" width="11" style="31"/>
    <col min="8693" max="8693" width="11" style="31" customWidth="1"/>
    <col min="8694" max="8694" width="10.7109375" style="31" customWidth="1"/>
    <col min="8695" max="8695" width="33.140625" style="31" customWidth="1"/>
    <col min="8696" max="8696" width="73.140625" style="31" customWidth="1"/>
    <col min="8697" max="8697" width="22" style="31" customWidth="1"/>
    <col min="8698" max="8698" width="42.28515625" style="31" customWidth="1"/>
    <col min="8699" max="8699" width="16.85546875" style="31" customWidth="1"/>
    <col min="8700" max="8700" width="26.5703125" style="31" customWidth="1"/>
    <col min="8701" max="8701" width="38.42578125" style="31" customWidth="1"/>
    <col min="8702" max="8702" width="35.42578125" style="31" customWidth="1"/>
    <col min="8703" max="8706" width="15.7109375" style="31" customWidth="1"/>
    <col min="8707" max="8707" width="78.140625" style="31" customWidth="1"/>
    <col min="8708" max="8708" width="16.85546875" style="31" customWidth="1"/>
    <col min="8709" max="8709" width="15" style="31" bestFit="1" customWidth="1"/>
    <col min="8710" max="8710" width="18.7109375" style="31" customWidth="1"/>
    <col min="8711" max="8711" width="16.42578125" style="31" bestFit="1" customWidth="1"/>
    <col min="8712" max="8712" width="13.5703125" style="31" customWidth="1"/>
    <col min="8713" max="8713" width="31.5703125" style="31" customWidth="1"/>
    <col min="8714" max="8714" width="30.7109375" style="31" customWidth="1"/>
    <col min="8715" max="8715" width="16" style="31" customWidth="1"/>
    <col min="8716" max="8716" width="17.140625" style="31" customWidth="1"/>
    <col min="8717" max="8717" width="13" style="31" customWidth="1"/>
    <col min="8718" max="8719" width="16.7109375" style="31" customWidth="1"/>
    <col min="8720" max="8720" width="18.5703125" style="31" customWidth="1"/>
    <col min="8721" max="8721" width="14.5703125" style="31" customWidth="1"/>
    <col min="8722" max="8723" width="16.5703125" style="31" customWidth="1"/>
    <col min="8724" max="8724" width="19.5703125" style="31" customWidth="1"/>
    <col min="8725" max="8725" width="14.140625" style="31" customWidth="1"/>
    <col min="8726" max="8726" width="16.85546875" style="31" customWidth="1"/>
    <col min="8727" max="8727" width="15.140625" style="31" customWidth="1"/>
    <col min="8728" max="8729" width="19.5703125" style="31" customWidth="1"/>
    <col min="8730" max="8731" width="16.85546875" style="31" customWidth="1"/>
    <col min="8732" max="8732" width="15" style="31" customWidth="1"/>
    <col min="8733" max="8733" width="15.28515625" style="31" customWidth="1"/>
    <col min="8734" max="8734" width="16.42578125" style="31" customWidth="1"/>
    <col min="8735" max="8948" width="11" style="31"/>
    <col min="8949" max="8949" width="11" style="31" customWidth="1"/>
    <col min="8950" max="8950" width="10.7109375" style="31" customWidth="1"/>
    <col min="8951" max="8951" width="33.140625" style="31" customWidth="1"/>
    <col min="8952" max="8952" width="73.140625" style="31" customWidth="1"/>
    <col min="8953" max="8953" width="22" style="31" customWidth="1"/>
    <col min="8954" max="8954" width="42.28515625" style="31" customWidth="1"/>
    <col min="8955" max="8955" width="16.85546875" style="31" customWidth="1"/>
    <col min="8956" max="8956" width="26.5703125" style="31" customWidth="1"/>
    <col min="8957" max="8957" width="38.42578125" style="31" customWidth="1"/>
    <col min="8958" max="8958" width="35.42578125" style="31" customWidth="1"/>
    <col min="8959" max="8962" width="15.7109375" style="31" customWidth="1"/>
    <col min="8963" max="8963" width="78.140625" style="31" customWidth="1"/>
    <col min="8964" max="8964" width="16.85546875" style="31" customWidth="1"/>
    <col min="8965" max="8965" width="15" style="31" bestFit="1" customWidth="1"/>
    <col min="8966" max="8966" width="18.7109375" style="31" customWidth="1"/>
    <col min="8967" max="8967" width="16.42578125" style="31" bestFit="1" customWidth="1"/>
    <col min="8968" max="8968" width="13.5703125" style="31" customWidth="1"/>
    <col min="8969" max="8969" width="31.5703125" style="31" customWidth="1"/>
    <col min="8970" max="8970" width="30.7109375" style="31" customWidth="1"/>
    <col min="8971" max="8971" width="16" style="31" customWidth="1"/>
    <col min="8972" max="8972" width="17.140625" style="31" customWidth="1"/>
    <col min="8973" max="8973" width="13" style="31" customWidth="1"/>
    <col min="8974" max="8975" width="16.7109375" style="31" customWidth="1"/>
    <col min="8976" max="8976" width="18.5703125" style="31" customWidth="1"/>
    <col min="8977" max="8977" width="14.5703125" style="31" customWidth="1"/>
    <col min="8978" max="8979" width="16.5703125" style="31" customWidth="1"/>
    <col min="8980" max="8980" width="19.5703125" style="31" customWidth="1"/>
    <col min="8981" max="8981" width="14.140625" style="31" customWidth="1"/>
    <col min="8982" max="8982" width="16.85546875" style="31" customWidth="1"/>
    <col min="8983" max="8983" width="15.140625" style="31" customWidth="1"/>
    <col min="8984" max="8985" width="19.5703125" style="31" customWidth="1"/>
    <col min="8986" max="8987" width="16.85546875" style="31" customWidth="1"/>
    <col min="8988" max="8988" width="15" style="31" customWidth="1"/>
    <col min="8989" max="8989" width="15.28515625" style="31" customWidth="1"/>
    <col min="8990" max="8990" width="16.42578125" style="31" customWidth="1"/>
    <col min="8991" max="9204" width="11" style="31"/>
    <col min="9205" max="9205" width="11" style="31" customWidth="1"/>
    <col min="9206" max="9206" width="10.7109375" style="31" customWidth="1"/>
    <col min="9207" max="9207" width="33.140625" style="31" customWidth="1"/>
    <col min="9208" max="9208" width="73.140625" style="31" customWidth="1"/>
    <col min="9209" max="9209" width="22" style="31" customWidth="1"/>
    <col min="9210" max="9210" width="42.28515625" style="31" customWidth="1"/>
    <col min="9211" max="9211" width="16.85546875" style="31" customWidth="1"/>
    <col min="9212" max="9212" width="26.5703125" style="31" customWidth="1"/>
    <col min="9213" max="9213" width="38.42578125" style="31" customWidth="1"/>
    <col min="9214" max="9214" width="35.42578125" style="31" customWidth="1"/>
    <col min="9215" max="9218" width="15.7109375" style="31" customWidth="1"/>
    <col min="9219" max="9219" width="78.140625" style="31" customWidth="1"/>
    <col min="9220" max="9220" width="16.85546875" style="31" customWidth="1"/>
    <col min="9221" max="9221" width="15" style="31" bestFit="1" customWidth="1"/>
    <col min="9222" max="9222" width="18.7109375" style="31" customWidth="1"/>
    <col min="9223" max="9223" width="16.42578125" style="31" bestFit="1" customWidth="1"/>
    <col min="9224" max="9224" width="13.5703125" style="31" customWidth="1"/>
    <col min="9225" max="9225" width="31.5703125" style="31" customWidth="1"/>
    <col min="9226" max="9226" width="30.7109375" style="31" customWidth="1"/>
    <col min="9227" max="9227" width="16" style="31" customWidth="1"/>
    <col min="9228" max="9228" width="17.140625" style="31" customWidth="1"/>
    <col min="9229" max="9229" width="13" style="31" customWidth="1"/>
    <col min="9230" max="9231" width="16.7109375" style="31" customWidth="1"/>
    <col min="9232" max="9232" width="18.5703125" style="31" customWidth="1"/>
    <col min="9233" max="9233" width="14.5703125" style="31" customWidth="1"/>
    <col min="9234" max="9235" width="16.5703125" style="31" customWidth="1"/>
    <col min="9236" max="9236" width="19.5703125" style="31" customWidth="1"/>
    <col min="9237" max="9237" width="14.140625" style="31" customWidth="1"/>
    <col min="9238" max="9238" width="16.85546875" style="31" customWidth="1"/>
    <col min="9239" max="9239" width="15.140625" style="31" customWidth="1"/>
    <col min="9240" max="9241" width="19.5703125" style="31" customWidth="1"/>
    <col min="9242" max="9243" width="16.85546875" style="31" customWidth="1"/>
    <col min="9244" max="9244" width="15" style="31" customWidth="1"/>
    <col min="9245" max="9245" width="15.28515625" style="31" customWidth="1"/>
    <col min="9246" max="9246" width="16.42578125" style="31" customWidth="1"/>
    <col min="9247" max="9460" width="11" style="31"/>
    <col min="9461" max="9461" width="11" style="31" customWidth="1"/>
    <col min="9462" max="9462" width="10.7109375" style="31" customWidth="1"/>
    <col min="9463" max="9463" width="33.140625" style="31" customWidth="1"/>
    <col min="9464" max="9464" width="73.140625" style="31" customWidth="1"/>
    <col min="9465" max="9465" width="22" style="31" customWidth="1"/>
    <col min="9466" max="9466" width="42.28515625" style="31" customWidth="1"/>
    <col min="9467" max="9467" width="16.85546875" style="31" customWidth="1"/>
    <col min="9468" max="9468" width="26.5703125" style="31" customWidth="1"/>
    <col min="9469" max="9469" width="38.42578125" style="31" customWidth="1"/>
    <col min="9470" max="9470" width="35.42578125" style="31" customWidth="1"/>
    <col min="9471" max="9474" width="15.7109375" style="31" customWidth="1"/>
    <col min="9475" max="9475" width="78.140625" style="31" customWidth="1"/>
    <col min="9476" max="9476" width="16.85546875" style="31" customWidth="1"/>
    <col min="9477" max="9477" width="15" style="31" bestFit="1" customWidth="1"/>
    <col min="9478" max="9478" width="18.7109375" style="31" customWidth="1"/>
    <col min="9479" max="9479" width="16.42578125" style="31" bestFit="1" customWidth="1"/>
    <col min="9480" max="9480" width="13.5703125" style="31" customWidth="1"/>
    <col min="9481" max="9481" width="31.5703125" style="31" customWidth="1"/>
    <col min="9482" max="9482" width="30.7109375" style="31" customWidth="1"/>
    <col min="9483" max="9483" width="16" style="31" customWidth="1"/>
    <col min="9484" max="9484" width="17.140625" style="31" customWidth="1"/>
    <col min="9485" max="9485" width="13" style="31" customWidth="1"/>
    <col min="9486" max="9487" width="16.7109375" style="31" customWidth="1"/>
    <col min="9488" max="9488" width="18.5703125" style="31" customWidth="1"/>
    <col min="9489" max="9489" width="14.5703125" style="31" customWidth="1"/>
    <col min="9490" max="9491" width="16.5703125" style="31" customWidth="1"/>
    <col min="9492" max="9492" width="19.5703125" style="31" customWidth="1"/>
    <col min="9493" max="9493" width="14.140625" style="31" customWidth="1"/>
    <col min="9494" max="9494" width="16.85546875" style="31" customWidth="1"/>
    <col min="9495" max="9495" width="15.140625" style="31" customWidth="1"/>
    <col min="9496" max="9497" width="19.5703125" style="31" customWidth="1"/>
    <col min="9498" max="9499" width="16.85546875" style="31" customWidth="1"/>
    <col min="9500" max="9500" width="15" style="31" customWidth="1"/>
    <col min="9501" max="9501" width="15.28515625" style="31" customWidth="1"/>
    <col min="9502" max="9502" width="16.42578125" style="31" customWidth="1"/>
    <col min="9503" max="9716" width="11" style="31"/>
    <col min="9717" max="9717" width="11" style="31" customWidth="1"/>
    <col min="9718" max="9718" width="10.7109375" style="31" customWidth="1"/>
    <col min="9719" max="9719" width="33.140625" style="31" customWidth="1"/>
    <col min="9720" max="9720" width="73.140625" style="31" customWidth="1"/>
    <col min="9721" max="9721" width="22" style="31" customWidth="1"/>
    <col min="9722" max="9722" width="42.28515625" style="31" customWidth="1"/>
    <col min="9723" max="9723" width="16.85546875" style="31" customWidth="1"/>
    <col min="9724" max="9724" width="26.5703125" style="31" customWidth="1"/>
    <col min="9725" max="9725" width="38.42578125" style="31" customWidth="1"/>
    <col min="9726" max="9726" width="35.42578125" style="31" customWidth="1"/>
    <col min="9727" max="9730" width="15.7109375" style="31" customWidth="1"/>
    <col min="9731" max="9731" width="78.140625" style="31" customWidth="1"/>
    <col min="9732" max="9732" width="16.85546875" style="31" customWidth="1"/>
    <col min="9733" max="9733" width="15" style="31" bestFit="1" customWidth="1"/>
    <col min="9734" max="9734" width="18.7109375" style="31" customWidth="1"/>
    <col min="9735" max="9735" width="16.42578125" style="31" bestFit="1" customWidth="1"/>
    <col min="9736" max="9736" width="13.5703125" style="31" customWidth="1"/>
    <col min="9737" max="9737" width="31.5703125" style="31" customWidth="1"/>
    <col min="9738" max="9738" width="30.7109375" style="31" customWidth="1"/>
    <col min="9739" max="9739" width="16" style="31" customWidth="1"/>
    <col min="9740" max="9740" width="17.140625" style="31" customWidth="1"/>
    <col min="9741" max="9741" width="13" style="31" customWidth="1"/>
    <col min="9742" max="9743" width="16.7109375" style="31" customWidth="1"/>
    <col min="9744" max="9744" width="18.5703125" style="31" customWidth="1"/>
    <col min="9745" max="9745" width="14.5703125" style="31" customWidth="1"/>
    <col min="9746" max="9747" width="16.5703125" style="31" customWidth="1"/>
    <col min="9748" max="9748" width="19.5703125" style="31" customWidth="1"/>
    <col min="9749" max="9749" width="14.140625" style="31" customWidth="1"/>
    <col min="9750" max="9750" width="16.85546875" style="31" customWidth="1"/>
    <col min="9751" max="9751" width="15.140625" style="31" customWidth="1"/>
    <col min="9752" max="9753" width="19.5703125" style="31" customWidth="1"/>
    <col min="9754" max="9755" width="16.85546875" style="31" customWidth="1"/>
    <col min="9756" max="9756" width="15" style="31" customWidth="1"/>
    <col min="9757" max="9757" width="15.28515625" style="31" customWidth="1"/>
    <col min="9758" max="9758" width="16.42578125" style="31" customWidth="1"/>
    <col min="9759" max="9972" width="11" style="31"/>
    <col min="9973" max="9973" width="11" style="31" customWidth="1"/>
    <col min="9974" max="9974" width="10.7109375" style="31" customWidth="1"/>
    <col min="9975" max="9975" width="33.140625" style="31" customWidth="1"/>
    <col min="9976" max="9976" width="73.140625" style="31" customWidth="1"/>
    <col min="9977" max="9977" width="22" style="31" customWidth="1"/>
    <col min="9978" max="9978" width="42.28515625" style="31" customWidth="1"/>
    <col min="9979" max="9979" width="16.85546875" style="31" customWidth="1"/>
    <col min="9980" max="9980" width="26.5703125" style="31" customWidth="1"/>
    <col min="9981" max="9981" width="38.42578125" style="31" customWidth="1"/>
    <col min="9982" max="9982" width="35.42578125" style="31" customWidth="1"/>
    <col min="9983" max="9986" width="15.7109375" style="31" customWidth="1"/>
    <col min="9987" max="9987" width="78.140625" style="31" customWidth="1"/>
    <col min="9988" max="9988" width="16.85546875" style="31" customWidth="1"/>
    <col min="9989" max="9989" width="15" style="31" bestFit="1" customWidth="1"/>
    <col min="9990" max="9990" width="18.7109375" style="31" customWidth="1"/>
    <col min="9991" max="9991" width="16.42578125" style="31" bestFit="1" customWidth="1"/>
    <col min="9992" max="9992" width="13.5703125" style="31" customWidth="1"/>
    <col min="9993" max="9993" width="31.5703125" style="31" customWidth="1"/>
    <col min="9994" max="9994" width="30.7109375" style="31" customWidth="1"/>
    <col min="9995" max="9995" width="16" style="31" customWidth="1"/>
    <col min="9996" max="9996" width="17.140625" style="31" customWidth="1"/>
    <col min="9997" max="9997" width="13" style="31" customWidth="1"/>
    <col min="9998" max="9999" width="16.7109375" style="31" customWidth="1"/>
    <col min="10000" max="10000" width="18.5703125" style="31" customWidth="1"/>
    <col min="10001" max="10001" width="14.5703125" style="31" customWidth="1"/>
    <col min="10002" max="10003" width="16.5703125" style="31" customWidth="1"/>
    <col min="10004" max="10004" width="19.5703125" style="31" customWidth="1"/>
    <col min="10005" max="10005" width="14.140625" style="31" customWidth="1"/>
    <col min="10006" max="10006" width="16.85546875" style="31" customWidth="1"/>
    <col min="10007" max="10007" width="15.140625" style="31" customWidth="1"/>
    <col min="10008" max="10009" width="19.5703125" style="31" customWidth="1"/>
    <col min="10010" max="10011" width="16.85546875" style="31" customWidth="1"/>
    <col min="10012" max="10012" width="15" style="31" customWidth="1"/>
    <col min="10013" max="10013" width="15.28515625" style="31" customWidth="1"/>
    <col min="10014" max="10014" width="16.42578125" style="31" customWidth="1"/>
    <col min="10015" max="10228" width="11" style="31"/>
    <col min="10229" max="10229" width="11" style="31" customWidth="1"/>
    <col min="10230" max="10230" width="10.7109375" style="31" customWidth="1"/>
    <col min="10231" max="10231" width="33.140625" style="31" customWidth="1"/>
    <col min="10232" max="10232" width="73.140625" style="31" customWidth="1"/>
    <col min="10233" max="10233" width="22" style="31" customWidth="1"/>
    <col min="10234" max="10234" width="42.28515625" style="31" customWidth="1"/>
    <col min="10235" max="10235" width="16.85546875" style="31" customWidth="1"/>
    <col min="10236" max="10236" width="26.5703125" style="31" customWidth="1"/>
    <col min="10237" max="10237" width="38.42578125" style="31" customWidth="1"/>
    <col min="10238" max="10238" width="35.42578125" style="31" customWidth="1"/>
    <col min="10239" max="10242" width="15.7109375" style="31" customWidth="1"/>
    <col min="10243" max="10243" width="78.140625" style="31" customWidth="1"/>
    <col min="10244" max="10244" width="16.85546875" style="31" customWidth="1"/>
    <col min="10245" max="10245" width="15" style="31" bestFit="1" customWidth="1"/>
    <col min="10246" max="10246" width="18.7109375" style="31" customWidth="1"/>
    <col min="10247" max="10247" width="16.42578125" style="31" bestFit="1" customWidth="1"/>
    <col min="10248" max="10248" width="13.5703125" style="31" customWidth="1"/>
    <col min="10249" max="10249" width="31.5703125" style="31" customWidth="1"/>
    <col min="10250" max="10250" width="30.7109375" style="31" customWidth="1"/>
    <col min="10251" max="10251" width="16" style="31" customWidth="1"/>
    <col min="10252" max="10252" width="17.140625" style="31" customWidth="1"/>
    <col min="10253" max="10253" width="13" style="31" customWidth="1"/>
    <col min="10254" max="10255" width="16.7109375" style="31" customWidth="1"/>
    <col min="10256" max="10256" width="18.5703125" style="31" customWidth="1"/>
    <col min="10257" max="10257" width="14.5703125" style="31" customWidth="1"/>
    <col min="10258" max="10259" width="16.5703125" style="31" customWidth="1"/>
    <col min="10260" max="10260" width="19.5703125" style="31" customWidth="1"/>
    <col min="10261" max="10261" width="14.140625" style="31" customWidth="1"/>
    <col min="10262" max="10262" width="16.85546875" style="31" customWidth="1"/>
    <col min="10263" max="10263" width="15.140625" style="31" customWidth="1"/>
    <col min="10264" max="10265" width="19.5703125" style="31" customWidth="1"/>
    <col min="10266" max="10267" width="16.85546875" style="31" customWidth="1"/>
    <col min="10268" max="10268" width="15" style="31" customWidth="1"/>
    <col min="10269" max="10269" width="15.28515625" style="31" customWidth="1"/>
    <col min="10270" max="10270" width="16.42578125" style="31" customWidth="1"/>
    <col min="10271" max="10484" width="11" style="31"/>
    <col min="10485" max="10485" width="11" style="31" customWidth="1"/>
    <col min="10486" max="10486" width="10.7109375" style="31" customWidth="1"/>
    <col min="10487" max="10487" width="33.140625" style="31" customWidth="1"/>
    <col min="10488" max="10488" width="73.140625" style="31" customWidth="1"/>
    <col min="10489" max="10489" width="22" style="31" customWidth="1"/>
    <col min="10490" max="10490" width="42.28515625" style="31" customWidth="1"/>
    <col min="10491" max="10491" width="16.85546875" style="31" customWidth="1"/>
    <col min="10492" max="10492" width="26.5703125" style="31" customWidth="1"/>
    <col min="10493" max="10493" width="38.42578125" style="31" customWidth="1"/>
    <col min="10494" max="10494" width="35.42578125" style="31" customWidth="1"/>
    <col min="10495" max="10498" width="15.7109375" style="31" customWidth="1"/>
    <col min="10499" max="10499" width="78.140625" style="31" customWidth="1"/>
    <col min="10500" max="10500" width="16.85546875" style="31" customWidth="1"/>
    <col min="10501" max="10501" width="15" style="31" bestFit="1" customWidth="1"/>
    <col min="10502" max="10502" width="18.7109375" style="31" customWidth="1"/>
    <col min="10503" max="10503" width="16.42578125" style="31" bestFit="1" customWidth="1"/>
    <col min="10504" max="10504" width="13.5703125" style="31" customWidth="1"/>
    <col min="10505" max="10505" width="31.5703125" style="31" customWidth="1"/>
    <col min="10506" max="10506" width="30.7109375" style="31" customWidth="1"/>
    <col min="10507" max="10507" width="16" style="31" customWidth="1"/>
    <col min="10508" max="10508" width="17.140625" style="31" customWidth="1"/>
    <col min="10509" max="10509" width="13" style="31" customWidth="1"/>
    <col min="10510" max="10511" width="16.7109375" style="31" customWidth="1"/>
    <col min="10512" max="10512" width="18.5703125" style="31" customWidth="1"/>
    <col min="10513" max="10513" width="14.5703125" style="31" customWidth="1"/>
    <col min="10514" max="10515" width="16.5703125" style="31" customWidth="1"/>
    <col min="10516" max="10516" width="19.5703125" style="31" customWidth="1"/>
    <col min="10517" max="10517" width="14.140625" style="31" customWidth="1"/>
    <col min="10518" max="10518" width="16.85546875" style="31" customWidth="1"/>
    <col min="10519" max="10519" width="15.140625" style="31" customWidth="1"/>
    <col min="10520" max="10521" width="19.5703125" style="31" customWidth="1"/>
    <col min="10522" max="10523" width="16.85546875" style="31" customWidth="1"/>
    <col min="10524" max="10524" width="15" style="31" customWidth="1"/>
    <col min="10525" max="10525" width="15.28515625" style="31" customWidth="1"/>
    <col min="10526" max="10526" width="16.42578125" style="31" customWidth="1"/>
    <col min="10527" max="10740" width="11" style="31"/>
    <col min="10741" max="10741" width="11" style="31" customWidth="1"/>
    <col min="10742" max="10742" width="10.7109375" style="31" customWidth="1"/>
    <col min="10743" max="10743" width="33.140625" style="31" customWidth="1"/>
    <col min="10744" max="10744" width="73.140625" style="31" customWidth="1"/>
    <col min="10745" max="10745" width="22" style="31" customWidth="1"/>
    <col min="10746" max="10746" width="42.28515625" style="31" customWidth="1"/>
    <col min="10747" max="10747" width="16.85546875" style="31" customWidth="1"/>
    <col min="10748" max="10748" width="26.5703125" style="31" customWidth="1"/>
    <col min="10749" max="10749" width="38.42578125" style="31" customWidth="1"/>
    <col min="10750" max="10750" width="35.42578125" style="31" customWidth="1"/>
    <col min="10751" max="10754" width="15.7109375" style="31" customWidth="1"/>
    <col min="10755" max="10755" width="78.140625" style="31" customWidth="1"/>
    <col min="10756" max="10756" width="16.85546875" style="31" customWidth="1"/>
    <col min="10757" max="10757" width="15" style="31" bestFit="1" customWidth="1"/>
    <col min="10758" max="10758" width="18.7109375" style="31" customWidth="1"/>
    <col min="10759" max="10759" width="16.42578125" style="31" bestFit="1" customWidth="1"/>
    <col min="10760" max="10760" width="13.5703125" style="31" customWidth="1"/>
    <col min="10761" max="10761" width="31.5703125" style="31" customWidth="1"/>
    <col min="10762" max="10762" width="30.7109375" style="31" customWidth="1"/>
    <col min="10763" max="10763" width="16" style="31" customWidth="1"/>
    <col min="10764" max="10764" width="17.140625" style="31" customWidth="1"/>
    <col min="10765" max="10765" width="13" style="31" customWidth="1"/>
    <col min="10766" max="10767" width="16.7109375" style="31" customWidth="1"/>
    <col min="10768" max="10768" width="18.5703125" style="31" customWidth="1"/>
    <col min="10769" max="10769" width="14.5703125" style="31" customWidth="1"/>
    <col min="10770" max="10771" width="16.5703125" style="31" customWidth="1"/>
    <col min="10772" max="10772" width="19.5703125" style="31" customWidth="1"/>
    <col min="10773" max="10773" width="14.140625" style="31" customWidth="1"/>
    <col min="10774" max="10774" width="16.85546875" style="31" customWidth="1"/>
    <col min="10775" max="10775" width="15.140625" style="31" customWidth="1"/>
    <col min="10776" max="10777" width="19.5703125" style="31" customWidth="1"/>
    <col min="10778" max="10779" width="16.85546875" style="31" customWidth="1"/>
    <col min="10780" max="10780" width="15" style="31" customWidth="1"/>
    <col min="10781" max="10781" width="15.28515625" style="31" customWidth="1"/>
    <col min="10782" max="10782" width="16.42578125" style="31" customWidth="1"/>
    <col min="10783" max="10996" width="11" style="31"/>
    <col min="10997" max="10997" width="11" style="31" customWidth="1"/>
    <col min="10998" max="10998" width="10.7109375" style="31" customWidth="1"/>
    <col min="10999" max="10999" width="33.140625" style="31" customWidth="1"/>
    <col min="11000" max="11000" width="73.140625" style="31" customWidth="1"/>
    <col min="11001" max="11001" width="22" style="31" customWidth="1"/>
    <col min="11002" max="11002" width="42.28515625" style="31" customWidth="1"/>
    <col min="11003" max="11003" width="16.85546875" style="31" customWidth="1"/>
    <col min="11004" max="11004" width="26.5703125" style="31" customWidth="1"/>
    <col min="11005" max="11005" width="38.42578125" style="31" customWidth="1"/>
    <col min="11006" max="11006" width="35.42578125" style="31" customWidth="1"/>
    <col min="11007" max="11010" width="15.7109375" style="31" customWidth="1"/>
    <col min="11011" max="11011" width="78.140625" style="31" customWidth="1"/>
    <col min="11012" max="11012" width="16.85546875" style="31" customWidth="1"/>
    <col min="11013" max="11013" width="15" style="31" bestFit="1" customWidth="1"/>
    <col min="11014" max="11014" width="18.7109375" style="31" customWidth="1"/>
    <col min="11015" max="11015" width="16.42578125" style="31" bestFit="1" customWidth="1"/>
    <col min="11016" max="11016" width="13.5703125" style="31" customWidth="1"/>
    <col min="11017" max="11017" width="31.5703125" style="31" customWidth="1"/>
    <col min="11018" max="11018" width="30.7109375" style="31" customWidth="1"/>
    <col min="11019" max="11019" width="16" style="31" customWidth="1"/>
    <col min="11020" max="11020" width="17.140625" style="31" customWidth="1"/>
    <col min="11021" max="11021" width="13" style="31" customWidth="1"/>
    <col min="11022" max="11023" width="16.7109375" style="31" customWidth="1"/>
    <col min="11024" max="11024" width="18.5703125" style="31" customWidth="1"/>
    <col min="11025" max="11025" width="14.5703125" style="31" customWidth="1"/>
    <col min="11026" max="11027" width="16.5703125" style="31" customWidth="1"/>
    <col min="11028" max="11028" width="19.5703125" style="31" customWidth="1"/>
    <col min="11029" max="11029" width="14.140625" style="31" customWidth="1"/>
    <col min="11030" max="11030" width="16.85546875" style="31" customWidth="1"/>
    <col min="11031" max="11031" width="15.140625" style="31" customWidth="1"/>
    <col min="11032" max="11033" width="19.5703125" style="31" customWidth="1"/>
    <col min="11034" max="11035" width="16.85546875" style="31" customWidth="1"/>
    <col min="11036" max="11036" width="15" style="31" customWidth="1"/>
    <col min="11037" max="11037" width="15.28515625" style="31" customWidth="1"/>
    <col min="11038" max="11038" width="16.42578125" style="31" customWidth="1"/>
    <col min="11039" max="11252" width="11" style="31"/>
    <col min="11253" max="11253" width="11" style="31" customWidth="1"/>
    <col min="11254" max="11254" width="10.7109375" style="31" customWidth="1"/>
    <col min="11255" max="11255" width="33.140625" style="31" customWidth="1"/>
    <col min="11256" max="11256" width="73.140625" style="31" customWidth="1"/>
    <col min="11257" max="11257" width="22" style="31" customWidth="1"/>
    <col min="11258" max="11258" width="42.28515625" style="31" customWidth="1"/>
    <col min="11259" max="11259" width="16.85546875" style="31" customWidth="1"/>
    <col min="11260" max="11260" width="26.5703125" style="31" customWidth="1"/>
    <col min="11261" max="11261" width="38.42578125" style="31" customWidth="1"/>
    <col min="11262" max="11262" width="35.42578125" style="31" customWidth="1"/>
    <col min="11263" max="11266" width="15.7109375" style="31" customWidth="1"/>
    <col min="11267" max="11267" width="78.140625" style="31" customWidth="1"/>
    <col min="11268" max="11268" width="16.85546875" style="31" customWidth="1"/>
    <col min="11269" max="11269" width="15" style="31" bestFit="1" customWidth="1"/>
    <col min="11270" max="11270" width="18.7109375" style="31" customWidth="1"/>
    <col min="11271" max="11271" width="16.42578125" style="31" bestFit="1" customWidth="1"/>
    <col min="11272" max="11272" width="13.5703125" style="31" customWidth="1"/>
    <col min="11273" max="11273" width="31.5703125" style="31" customWidth="1"/>
    <col min="11274" max="11274" width="30.7109375" style="31" customWidth="1"/>
    <col min="11275" max="11275" width="16" style="31" customWidth="1"/>
    <col min="11276" max="11276" width="17.140625" style="31" customWidth="1"/>
    <col min="11277" max="11277" width="13" style="31" customWidth="1"/>
    <col min="11278" max="11279" width="16.7109375" style="31" customWidth="1"/>
    <col min="11280" max="11280" width="18.5703125" style="31" customWidth="1"/>
    <col min="11281" max="11281" width="14.5703125" style="31" customWidth="1"/>
    <col min="11282" max="11283" width="16.5703125" style="31" customWidth="1"/>
    <col min="11284" max="11284" width="19.5703125" style="31" customWidth="1"/>
    <col min="11285" max="11285" width="14.140625" style="31" customWidth="1"/>
    <col min="11286" max="11286" width="16.85546875" style="31" customWidth="1"/>
    <col min="11287" max="11287" width="15.140625" style="31" customWidth="1"/>
    <col min="11288" max="11289" width="19.5703125" style="31" customWidth="1"/>
    <col min="11290" max="11291" width="16.85546875" style="31" customWidth="1"/>
    <col min="11292" max="11292" width="15" style="31" customWidth="1"/>
    <col min="11293" max="11293" width="15.28515625" style="31" customWidth="1"/>
    <col min="11294" max="11294" width="16.42578125" style="31" customWidth="1"/>
    <col min="11295" max="11508" width="11" style="31"/>
    <col min="11509" max="11509" width="11" style="31" customWidth="1"/>
    <col min="11510" max="11510" width="10.7109375" style="31" customWidth="1"/>
    <col min="11511" max="11511" width="33.140625" style="31" customWidth="1"/>
    <col min="11512" max="11512" width="73.140625" style="31" customWidth="1"/>
    <col min="11513" max="11513" width="22" style="31" customWidth="1"/>
    <col min="11514" max="11514" width="42.28515625" style="31" customWidth="1"/>
    <col min="11515" max="11515" width="16.85546875" style="31" customWidth="1"/>
    <col min="11516" max="11516" width="26.5703125" style="31" customWidth="1"/>
    <col min="11517" max="11517" width="38.42578125" style="31" customWidth="1"/>
    <col min="11518" max="11518" width="35.42578125" style="31" customWidth="1"/>
    <col min="11519" max="11522" width="15.7109375" style="31" customWidth="1"/>
    <col min="11523" max="11523" width="78.140625" style="31" customWidth="1"/>
    <col min="11524" max="11524" width="16.85546875" style="31" customWidth="1"/>
    <col min="11525" max="11525" width="15" style="31" bestFit="1" customWidth="1"/>
    <col min="11526" max="11526" width="18.7109375" style="31" customWidth="1"/>
    <col min="11527" max="11527" width="16.42578125" style="31" bestFit="1" customWidth="1"/>
    <col min="11528" max="11528" width="13.5703125" style="31" customWidth="1"/>
    <col min="11529" max="11529" width="31.5703125" style="31" customWidth="1"/>
    <col min="11530" max="11530" width="30.7109375" style="31" customWidth="1"/>
    <col min="11531" max="11531" width="16" style="31" customWidth="1"/>
    <col min="11532" max="11532" width="17.140625" style="31" customWidth="1"/>
    <col min="11533" max="11533" width="13" style="31" customWidth="1"/>
    <col min="11534" max="11535" width="16.7109375" style="31" customWidth="1"/>
    <col min="11536" max="11536" width="18.5703125" style="31" customWidth="1"/>
    <col min="11537" max="11537" width="14.5703125" style="31" customWidth="1"/>
    <col min="11538" max="11539" width="16.5703125" style="31" customWidth="1"/>
    <col min="11540" max="11540" width="19.5703125" style="31" customWidth="1"/>
    <col min="11541" max="11541" width="14.140625" style="31" customWidth="1"/>
    <col min="11542" max="11542" width="16.85546875" style="31" customWidth="1"/>
    <col min="11543" max="11543" width="15.140625" style="31" customWidth="1"/>
    <col min="11544" max="11545" width="19.5703125" style="31" customWidth="1"/>
    <col min="11546" max="11547" width="16.85546875" style="31" customWidth="1"/>
    <col min="11548" max="11548" width="15" style="31" customWidth="1"/>
    <col min="11549" max="11549" width="15.28515625" style="31" customWidth="1"/>
    <col min="11550" max="11550" width="16.42578125" style="31" customWidth="1"/>
    <col min="11551" max="11764" width="11" style="31"/>
    <col min="11765" max="11765" width="11" style="31" customWidth="1"/>
    <col min="11766" max="11766" width="10.7109375" style="31" customWidth="1"/>
    <col min="11767" max="11767" width="33.140625" style="31" customWidth="1"/>
    <col min="11768" max="11768" width="73.140625" style="31" customWidth="1"/>
    <col min="11769" max="11769" width="22" style="31" customWidth="1"/>
    <col min="11770" max="11770" width="42.28515625" style="31" customWidth="1"/>
    <col min="11771" max="11771" width="16.85546875" style="31" customWidth="1"/>
    <col min="11772" max="11772" width="26.5703125" style="31" customWidth="1"/>
    <col min="11773" max="11773" width="38.42578125" style="31" customWidth="1"/>
    <col min="11774" max="11774" width="35.42578125" style="31" customWidth="1"/>
    <col min="11775" max="11778" width="15.7109375" style="31" customWidth="1"/>
    <col min="11779" max="11779" width="78.140625" style="31" customWidth="1"/>
    <col min="11780" max="11780" width="16.85546875" style="31" customWidth="1"/>
    <col min="11781" max="11781" width="15" style="31" bestFit="1" customWidth="1"/>
    <col min="11782" max="11782" width="18.7109375" style="31" customWidth="1"/>
    <col min="11783" max="11783" width="16.42578125" style="31" bestFit="1" customWidth="1"/>
    <col min="11784" max="11784" width="13.5703125" style="31" customWidth="1"/>
    <col min="11785" max="11785" width="31.5703125" style="31" customWidth="1"/>
    <col min="11786" max="11786" width="30.7109375" style="31" customWidth="1"/>
    <col min="11787" max="11787" width="16" style="31" customWidth="1"/>
    <col min="11788" max="11788" width="17.140625" style="31" customWidth="1"/>
    <col min="11789" max="11789" width="13" style="31" customWidth="1"/>
    <col min="11790" max="11791" width="16.7109375" style="31" customWidth="1"/>
    <col min="11792" max="11792" width="18.5703125" style="31" customWidth="1"/>
    <col min="11793" max="11793" width="14.5703125" style="31" customWidth="1"/>
    <col min="11794" max="11795" width="16.5703125" style="31" customWidth="1"/>
    <col min="11796" max="11796" width="19.5703125" style="31" customWidth="1"/>
    <col min="11797" max="11797" width="14.140625" style="31" customWidth="1"/>
    <col min="11798" max="11798" width="16.85546875" style="31" customWidth="1"/>
    <col min="11799" max="11799" width="15.140625" style="31" customWidth="1"/>
    <col min="11800" max="11801" width="19.5703125" style="31" customWidth="1"/>
    <col min="11802" max="11803" width="16.85546875" style="31" customWidth="1"/>
    <col min="11804" max="11804" width="15" style="31" customWidth="1"/>
    <col min="11805" max="11805" width="15.28515625" style="31" customWidth="1"/>
    <col min="11806" max="11806" width="16.42578125" style="31" customWidth="1"/>
    <col min="11807" max="12020" width="11" style="31"/>
    <col min="12021" max="12021" width="11" style="31" customWidth="1"/>
    <col min="12022" max="12022" width="10.7109375" style="31" customWidth="1"/>
    <col min="12023" max="12023" width="33.140625" style="31" customWidth="1"/>
    <col min="12024" max="12024" width="73.140625" style="31" customWidth="1"/>
    <col min="12025" max="12025" width="22" style="31" customWidth="1"/>
    <col min="12026" max="12026" width="42.28515625" style="31" customWidth="1"/>
    <col min="12027" max="12027" width="16.85546875" style="31" customWidth="1"/>
    <col min="12028" max="12028" width="26.5703125" style="31" customWidth="1"/>
    <col min="12029" max="12029" width="38.42578125" style="31" customWidth="1"/>
    <col min="12030" max="12030" width="35.42578125" style="31" customWidth="1"/>
    <col min="12031" max="12034" width="15.7109375" style="31" customWidth="1"/>
    <col min="12035" max="12035" width="78.140625" style="31" customWidth="1"/>
    <col min="12036" max="12036" width="16.85546875" style="31" customWidth="1"/>
    <col min="12037" max="12037" width="15" style="31" bestFit="1" customWidth="1"/>
    <col min="12038" max="12038" width="18.7109375" style="31" customWidth="1"/>
    <col min="12039" max="12039" width="16.42578125" style="31" bestFit="1" customWidth="1"/>
    <col min="12040" max="12040" width="13.5703125" style="31" customWidth="1"/>
    <col min="12041" max="12041" width="31.5703125" style="31" customWidth="1"/>
    <col min="12042" max="12042" width="30.7109375" style="31" customWidth="1"/>
    <col min="12043" max="12043" width="16" style="31" customWidth="1"/>
    <col min="12044" max="12044" width="17.140625" style="31" customWidth="1"/>
    <col min="12045" max="12045" width="13" style="31" customWidth="1"/>
    <col min="12046" max="12047" width="16.7109375" style="31" customWidth="1"/>
    <col min="12048" max="12048" width="18.5703125" style="31" customWidth="1"/>
    <col min="12049" max="12049" width="14.5703125" style="31" customWidth="1"/>
    <col min="12050" max="12051" width="16.5703125" style="31" customWidth="1"/>
    <col min="12052" max="12052" width="19.5703125" style="31" customWidth="1"/>
    <col min="12053" max="12053" width="14.140625" style="31" customWidth="1"/>
    <col min="12054" max="12054" width="16.85546875" style="31" customWidth="1"/>
    <col min="12055" max="12055" width="15.140625" style="31" customWidth="1"/>
    <col min="12056" max="12057" width="19.5703125" style="31" customWidth="1"/>
    <col min="12058" max="12059" width="16.85546875" style="31" customWidth="1"/>
    <col min="12060" max="12060" width="15" style="31" customWidth="1"/>
    <col min="12061" max="12061" width="15.28515625" style="31" customWidth="1"/>
    <col min="12062" max="12062" width="16.42578125" style="31" customWidth="1"/>
    <col min="12063" max="12276" width="11" style="31"/>
    <col min="12277" max="12277" width="11" style="31" customWidth="1"/>
    <col min="12278" max="12278" width="10.7109375" style="31" customWidth="1"/>
    <col min="12279" max="12279" width="33.140625" style="31" customWidth="1"/>
    <col min="12280" max="12280" width="73.140625" style="31" customWidth="1"/>
    <col min="12281" max="12281" width="22" style="31" customWidth="1"/>
    <col min="12282" max="12282" width="42.28515625" style="31" customWidth="1"/>
    <col min="12283" max="12283" width="16.85546875" style="31" customWidth="1"/>
    <col min="12284" max="12284" width="26.5703125" style="31" customWidth="1"/>
    <col min="12285" max="12285" width="38.42578125" style="31" customWidth="1"/>
    <col min="12286" max="12286" width="35.42578125" style="31" customWidth="1"/>
    <col min="12287" max="12290" width="15.7109375" style="31" customWidth="1"/>
    <col min="12291" max="12291" width="78.140625" style="31" customWidth="1"/>
    <col min="12292" max="12292" width="16.85546875" style="31" customWidth="1"/>
    <col min="12293" max="12293" width="15" style="31" bestFit="1" customWidth="1"/>
    <col min="12294" max="12294" width="18.7109375" style="31" customWidth="1"/>
    <col min="12295" max="12295" width="16.42578125" style="31" bestFit="1" customWidth="1"/>
    <col min="12296" max="12296" width="13.5703125" style="31" customWidth="1"/>
    <col min="12297" max="12297" width="31.5703125" style="31" customWidth="1"/>
    <col min="12298" max="12298" width="30.7109375" style="31" customWidth="1"/>
    <col min="12299" max="12299" width="16" style="31" customWidth="1"/>
    <col min="12300" max="12300" width="17.140625" style="31" customWidth="1"/>
    <col min="12301" max="12301" width="13" style="31" customWidth="1"/>
    <col min="12302" max="12303" width="16.7109375" style="31" customWidth="1"/>
    <col min="12304" max="12304" width="18.5703125" style="31" customWidth="1"/>
    <col min="12305" max="12305" width="14.5703125" style="31" customWidth="1"/>
    <col min="12306" max="12307" width="16.5703125" style="31" customWidth="1"/>
    <col min="12308" max="12308" width="19.5703125" style="31" customWidth="1"/>
    <col min="12309" max="12309" width="14.140625" style="31" customWidth="1"/>
    <col min="12310" max="12310" width="16.85546875" style="31" customWidth="1"/>
    <col min="12311" max="12311" width="15.140625" style="31" customWidth="1"/>
    <col min="12312" max="12313" width="19.5703125" style="31" customWidth="1"/>
    <col min="12314" max="12315" width="16.85546875" style="31" customWidth="1"/>
    <col min="12316" max="12316" width="15" style="31" customWidth="1"/>
    <col min="12317" max="12317" width="15.28515625" style="31" customWidth="1"/>
    <col min="12318" max="12318" width="16.42578125" style="31" customWidth="1"/>
    <col min="12319" max="12532" width="11" style="31"/>
    <col min="12533" max="12533" width="11" style="31" customWidth="1"/>
    <col min="12534" max="12534" width="10.7109375" style="31" customWidth="1"/>
    <col min="12535" max="12535" width="33.140625" style="31" customWidth="1"/>
    <col min="12536" max="12536" width="73.140625" style="31" customWidth="1"/>
    <col min="12537" max="12537" width="22" style="31" customWidth="1"/>
    <col min="12538" max="12538" width="42.28515625" style="31" customWidth="1"/>
    <col min="12539" max="12539" width="16.85546875" style="31" customWidth="1"/>
    <col min="12540" max="12540" width="26.5703125" style="31" customWidth="1"/>
    <col min="12541" max="12541" width="38.42578125" style="31" customWidth="1"/>
    <col min="12542" max="12542" width="35.42578125" style="31" customWidth="1"/>
    <col min="12543" max="12546" width="15.7109375" style="31" customWidth="1"/>
    <col min="12547" max="12547" width="78.140625" style="31" customWidth="1"/>
    <col min="12548" max="12548" width="16.85546875" style="31" customWidth="1"/>
    <col min="12549" max="12549" width="15" style="31" bestFit="1" customWidth="1"/>
    <col min="12550" max="12550" width="18.7109375" style="31" customWidth="1"/>
    <col min="12551" max="12551" width="16.42578125" style="31" bestFit="1" customWidth="1"/>
    <col min="12552" max="12552" width="13.5703125" style="31" customWidth="1"/>
    <col min="12553" max="12553" width="31.5703125" style="31" customWidth="1"/>
    <col min="12554" max="12554" width="30.7109375" style="31" customWidth="1"/>
    <col min="12555" max="12555" width="16" style="31" customWidth="1"/>
    <col min="12556" max="12556" width="17.140625" style="31" customWidth="1"/>
    <col min="12557" max="12557" width="13" style="31" customWidth="1"/>
    <col min="12558" max="12559" width="16.7109375" style="31" customWidth="1"/>
    <col min="12560" max="12560" width="18.5703125" style="31" customWidth="1"/>
    <col min="12561" max="12561" width="14.5703125" style="31" customWidth="1"/>
    <col min="12562" max="12563" width="16.5703125" style="31" customWidth="1"/>
    <col min="12564" max="12564" width="19.5703125" style="31" customWidth="1"/>
    <col min="12565" max="12565" width="14.140625" style="31" customWidth="1"/>
    <col min="12566" max="12566" width="16.85546875" style="31" customWidth="1"/>
    <col min="12567" max="12567" width="15.140625" style="31" customWidth="1"/>
    <col min="12568" max="12569" width="19.5703125" style="31" customWidth="1"/>
    <col min="12570" max="12571" width="16.85546875" style="31" customWidth="1"/>
    <col min="12572" max="12572" width="15" style="31" customWidth="1"/>
    <col min="12573" max="12573" width="15.28515625" style="31" customWidth="1"/>
    <col min="12574" max="12574" width="16.42578125" style="31" customWidth="1"/>
    <col min="12575" max="12788" width="11" style="31"/>
    <col min="12789" max="12789" width="11" style="31" customWidth="1"/>
    <col min="12790" max="12790" width="10.7109375" style="31" customWidth="1"/>
    <col min="12791" max="12791" width="33.140625" style="31" customWidth="1"/>
    <col min="12792" max="12792" width="73.140625" style="31" customWidth="1"/>
    <col min="12793" max="12793" width="22" style="31" customWidth="1"/>
    <col min="12794" max="12794" width="42.28515625" style="31" customWidth="1"/>
    <col min="12795" max="12795" width="16.85546875" style="31" customWidth="1"/>
    <col min="12796" max="12796" width="26.5703125" style="31" customWidth="1"/>
    <col min="12797" max="12797" width="38.42578125" style="31" customWidth="1"/>
    <col min="12798" max="12798" width="35.42578125" style="31" customWidth="1"/>
    <col min="12799" max="12802" width="15.7109375" style="31" customWidth="1"/>
    <col min="12803" max="12803" width="78.140625" style="31" customWidth="1"/>
    <col min="12804" max="12804" width="16.85546875" style="31" customWidth="1"/>
    <col min="12805" max="12805" width="15" style="31" bestFit="1" customWidth="1"/>
    <col min="12806" max="12806" width="18.7109375" style="31" customWidth="1"/>
    <col min="12807" max="12807" width="16.42578125" style="31" bestFit="1" customWidth="1"/>
    <col min="12808" max="12808" width="13.5703125" style="31" customWidth="1"/>
    <col min="12809" max="12809" width="31.5703125" style="31" customWidth="1"/>
    <col min="12810" max="12810" width="30.7109375" style="31" customWidth="1"/>
    <col min="12811" max="12811" width="16" style="31" customWidth="1"/>
    <col min="12812" max="12812" width="17.140625" style="31" customWidth="1"/>
    <col min="12813" max="12813" width="13" style="31" customWidth="1"/>
    <col min="12814" max="12815" width="16.7109375" style="31" customWidth="1"/>
    <col min="12816" max="12816" width="18.5703125" style="31" customWidth="1"/>
    <col min="12817" max="12817" width="14.5703125" style="31" customWidth="1"/>
    <col min="12818" max="12819" width="16.5703125" style="31" customWidth="1"/>
    <col min="12820" max="12820" width="19.5703125" style="31" customWidth="1"/>
    <col min="12821" max="12821" width="14.140625" style="31" customWidth="1"/>
    <col min="12822" max="12822" width="16.85546875" style="31" customWidth="1"/>
    <col min="12823" max="12823" width="15.140625" style="31" customWidth="1"/>
    <col min="12824" max="12825" width="19.5703125" style="31" customWidth="1"/>
    <col min="12826" max="12827" width="16.85546875" style="31" customWidth="1"/>
    <col min="12828" max="12828" width="15" style="31" customWidth="1"/>
    <col min="12829" max="12829" width="15.28515625" style="31" customWidth="1"/>
    <col min="12830" max="12830" width="16.42578125" style="31" customWidth="1"/>
    <col min="12831" max="13044" width="11" style="31"/>
    <col min="13045" max="13045" width="11" style="31" customWidth="1"/>
    <col min="13046" max="13046" width="10.7109375" style="31" customWidth="1"/>
    <col min="13047" max="13047" width="33.140625" style="31" customWidth="1"/>
    <col min="13048" max="13048" width="73.140625" style="31" customWidth="1"/>
    <col min="13049" max="13049" width="22" style="31" customWidth="1"/>
    <col min="13050" max="13050" width="42.28515625" style="31" customWidth="1"/>
    <col min="13051" max="13051" width="16.85546875" style="31" customWidth="1"/>
    <col min="13052" max="13052" width="26.5703125" style="31" customWidth="1"/>
    <col min="13053" max="13053" width="38.42578125" style="31" customWidth="1"/>
    <col min="13054" max="13054" width="35.42578125" style="31" customWidth="1"/>
    <col min="13055" max="13058" width="15.7109375" style="31" customWidth="1"/>
    <col min="13059" max="13059" width="78.140625" style="31" customWidth="1"/>
    <col min="13060" max="13060" width="16.85546875" style="31" customWidth="1"/>
    <col min="13061" max="13061" width="15" style="31" bestFit="1" customWidth="1"/>
    <col min="13062" max="13062" width="18.7109375" style="31" customWidth="1"/>
    <col min="13063" max="13063" width="16.42578125" style="31" bestFit="1" customWidth="1"/>
    <col min="13064" max="13064" width="13.5703125" style="31" customWidth="1"/>
    <col min="13065" max="13065" width="31.5703125" style="31" customWidth="1"/>
    <col min="13066" max="13066" width="30.7109375" style="31" customWidth="1"/>
    <col min="13067" max="13067" width="16" style="31" customWidth="1"/>
    <col min="13068" max="13068" width="17.140625" style="31" customWidth="1"/>
    <col min="13069" max="13069" width="13" style="31" customWidth="1"/>
    <col min="13070" max="13071" width="16.7109375" style="31" customWidth="1"/>
    <col min="13072" max="13072" width="18.5703125" style="31" customWidth="1"/>
    <col min="13073" max="13073" width="14.5703125" style="31" customWidth="1"/>
    <col min="13074" max="13075" width="16.5703125" style="31" customWidth="1"/>
    <col min="13076" max="13076" width="19.5703125" style="31" customWidth="1"/>
    <col min="13077" max="13077" width="14.140625" style="31" customWidth="1"/>
    <col min="13078" max="13078" width="16.85546875" style="31" customWidth="1"/>
    <col min="13079" max="13079" width="15.140625" style="31" customWidth="1"/>
    <col min="13080" max="13081" width="19.5703125" style="31" customWidth="1"/>
    <col min="13082" max="13083" width="16.85546875" style="31" customWidth="1"/>
    <col min="13084" max="13084" width="15" style="31" customWidth="1"/>
    <col min="13085" max="13085" width="15.28515625" style="31" customWidth="1"/>
    <col min="13086" max="13086" width="16.42578125" style="31" customWidth="1"/>
    <col min="13087" max="13300" width="11" style="31"/>
    <col min="13301" max="13301" width="11" style="31" customWidth="1"/>
    <col min="13302" max="13302" width="10.7109375" style="31" customWidth="1"/>
    <col min="13303" max="13303" width="33.140625" style="31" customWidth="1"/>
    <col min="13304" max="13304" width="73.140625" style="31" customWidth="1"/>
    <col min="13305" max="13305" width="22" style="31" customWidth="1"/>
    <col min="13306" max="13306" width="42.28515625" style="31" customWidth="1"/>
    <col min="13307" max="13307" width="16.85546875" style="31" customWidth="1"/>
    <col min="13308" max="13308" width="26.5703125" style="31" customWidth="1"/>
    <col min="13309" max="13309" width="38.42578125" style="31" customWidth="1"/>
    <col min="13310" max="13310" width="35.42578125" style="31" customWidth="1"/>
    <col min="13311" max="13314" width="15.7109375" style="31" customWidth="1"/>
    <col min="13315" max="13315" width="78.140625" style="31" customWidth="1"/>
    <col min="13316" max="13316" width="16.85546875" style="31" customWidth="1"/>
    <col min="13317" max="13317" width="15" style="31" bestFit="1" customWidth="1"/>
    <col min="13318" max="13318" width="18.7109375" style="31" customWidth="1"/>
    <col min="13319" max="13319" width="16.42578125" style="31" bestFit="1" customWidth="1"/>
    <col min="13320" max="13320" width="13.5703125" style="31" customWidth="1"/>
    <col min="13321" max="13321" width="31.5703125" style="31" customWidth="1"/>
    <col min="13322" max="13322" width="30.7109375" style="31" customWidth="1"/>
    <col min="13323" max="13323" width="16" style="31" customWidth="1"/>
    <col min="13324" max="13324" width="17.140625" style="31" customWidth="1"/>
    <col min="13325" max="13325" width="13" style="31" customWidth="1"/>
    <col min="13326" max="13327" width="16.7109375" style="31" customWidth="1"/>
    <col min="13328" max="13328" width="18.5703125" style="31" customWidth="1"/>
    <col min="13329" max="13329" width="14.5703125" style="31" customWidth="1"/>
    <col min="13330" max="13331" width="16.5703125" style="31" customWidth="1"/>
    <col min="13332" max="13332" width="19.5703125" style="31" customWidth="1"/>
    <col min="13333" max="13333" width="14.140625" style="31" customWidth="1"/>
    <col min="13334" max="13334" width="16.85546875" style="31" customWidth="1"/>
    <col min="13335" max="13335" width="15.140625" style="31" customWidth="1"/>
    <col min="13336" max="13337" width="19.5703125" style="31" customWidth="1"/>
    <col min="13338" max="13339" width="16.85546875" style="31" customWidth="1"/>
    <col min="13340" max="13340" width="15" style="31" customWidth="1"/>
    <col min="13341" max="13341" width="15.28515625" style="31" customWidth="1"/>
    <col min="13342" max="13342" width="16.42578125" style="31" customWidth="1"/>
    <col min="13343" max="13556" width="11" style="31"/>
    <col min="13557" max="13557" width="11" style="31" customWidth="1"/>
    <col min="13558" max="13558" width="10.7109375" style="31" customWidth="1"/>
    <col min="13559" max="13559" width="33.140625" style="31" customWidth="1"/>
    <col min="13560" max="13560" width="73.140625" style="31" customWidth="1"/>
    <col min="13561" max="13561" width="22" style="31" customWidth="1"/>
    <col min="13562" max="13562" width="42.28515625" style="31" customWidth="1"/>
    <col min="13563" max="13563" width="16.85546875" style="31" customWidth="1"/>
    <col min="13564" max="13564" width="26.5703125" style="31" customWidth="1"/>
    <col min="13565" max="13565" width="38.42578125" style="31" customWidth="1"/>
    <col min="13566" max="13566" width="35.42578125" style="31" customWidth="1"/>
    <col min="13567" max="13570" width="15.7109375" style="31" customWidth="1"/>
    <col min="13571" max="13571" width="78.140625" style="31" customWidth="1"/>
    <col min="13572" max="13572" width="16.85546875" style="31" customWidth="1"/>
    <col min="13573" max="13573" width="15" style="31" bestFit="1" customWidth="1"/>
    <col min="13574" max="13574" width="18.7109375" style="31" customWidth="1"/>
    <col min="13575" max="13575" width="16.42578125" style="31" bestFit="1" customWidth="1"/>
    <col min="13576" max="13576" width="13.5703125" style="31" customWidth="1"/>
    <col min="13577" max="13577" width="31.5703125" style="31" customWidth="1"/>
    <col min="13578" max="13578" width="30.7109375" style="31" customWidth="1"/>
    <col min="13579" max="13579" width="16" style="31" customWidth="1"/>
    <col min="13580" max="13580" width="17.140625" style="31" customWidth="1"/>
    <col min="13581" max="13581" width="13" style="31" customWidth="1"/>
    <col min="13582" max="13583" width="16.7109375" style="31" customWidth="1"/>
    <col min="13584" max="13584" width="18.5703125" style="31" customWidth="1"/>
    <col min="13585" max="13585" width="14.5703125" style="31" customWidth="1"/>
    <col min="13586" max="13587" width="16.5703125" style="31" customWidth="1"/>
    <col min="13588" max="13588" width="19.5703125" style="31" customWidth="1"/>
    <col min="13589" max="13589" width="14.140625" style="31" customWidth="1"/>
    <col min="13590" max="13590" width="16.85546875" style="31" customWidth="1"/>
    <col min="13591" max="13591" width="15.140625" style="31" customWidth="1"/>
    <col min="13592" max="13593" width="19.5703125" style="31" customWidth="1"/>
    <col min="13594" max="13595" width="16.85546875" style="31" customWidth="1"/>
    <col min="13596" max="13596" width="15" style="31" customWidth="1"/>
    <col min="13597" max="13597" width="15.28515625" style="31" customWidth="1"/>
    <col min="13598" max="13598" width="16.42578125" style="31" customWidth="1"/>
    <col min="13599" max="13812" width="11" style="31"/>
    <col min="13813" max="13813" width="11" style="31" customWidth="1"/>
    <col min="13814" max="13814" width="10.7109375" style="31" customWidth="1"/>
    <col min="13815" max="13815" width="33.140625" style="31" customWidth="1"/>
    <col min="13816" max="13816" width="73.140625" style="31" customWidth="1"/>
    <col min="13817" max="13817" width="22" style="31" customWidth="1"/>
    <col min="13818" max="13818" width="42.28515625" style="31" customWidth="1"/>
    <col min="13819" max="13819" width="16.85546875" style="31" customWidth="1"/>
    <col min="13820" max="13820" width="26.5703125" style="31" customWidth="1"/>
    <col min="13821" max="13821" width="38.42578125" style="31" customWidth="1"/>
    <col min="13822" max="13822" width="35.42578125" style="31" customWidth="1"/>
    <col min="13823" max="13826" width="15.7109375" style="31" customWidth="1"/>
    <col min="13827" max="13827" width="78.140625" style="31" customWidth="1"/>
    <col min="13828" max="13828" width="16.85546875" style="31" customWidth="1"/>
    <col min="13829" max="13829" width="15" style="31" bestFit="1" customWidth="1"/>
    <col min="13830" max="13830" width="18.7109375" style="31" customWidth="1"/>
    <col min="13831" max="13831" width="16.42578125" style="31" bestFit="1" customWidth="1"/>
    <col min="13832" max="13832" width="13.5703125" style="31" customWidth="1"/>
    <col min="13833" max="13833" width="31.5703125" style="31" customWidth="1"/>
    <col min="13834" max="13834" width="30.7109375" style="31" customWidth="1"/>
    <col min="13835" max="13835" width="16" style="31" customWidth="1"/>
    <col min="13836" max="13836" width="17.140625" style="31" customWidth="1"/>
    <col min="13837" max="13837" width="13" style="31" customWidth="1"/>
    <col min="13838" max="13839" width="16.7109375" style="31" customWidth="1"/>
    <col min="13840" max="13840" width="18.5703125" style="31" customWidth="1"/>
    <col min="13841" max="13841" width="14.5703125" style="31" customWidth="1"/>
    <col min="13842" max="13843" width="16.5703125" style="31" customWidth="1"/>
    <col min="13844" max="13844" width="19.5703125" style="31" customWidth="1"/>
    <col min="13845" max="13845" width="14.140625" style="31" customWidth="1"/>
    <col min="13846" max="13846" width="16.85546875" style="31" customWidth="1"/>
    <col min="13847" max="13847" width="15.140625" style="31" customWidth="1"/>
    <col min="13848" max="13849" width="19.5703125" style="31" customWidth="1"/>
    <col min="13850" max="13851" width="16.85546875" style="31" customWidth="1"/>
    <col min="13852" max="13852" width="15" style="31" customWidth="1"/>
    <col min="13853" max="13853" width="15.28515625" style="31" customWidth="1"/>
    <col min="13854" max="13854" width="16.42578125" style="31" customWidth="1"/>
    <col min="13855" max="14068" width="11" style="31"/>
    <col min="14069" max="14069" width="11" style="31" customWidth="1"/>
    <col min="14070" max="14070" width="10.7109375" style="31" customWidth="1"/>
    <col min="14071" max="14071" width="33.140625" style="31" customWidth="1"/>
    <col min="14072" max="14072" width="73.140625" style="31" customWidth="1"/>
    <col min="14073" max="14073" width="22" style="31" customWidth="1"/>
    <col min="14074" max="14074" width="42.28515625" style="31" customWidth="1"/>
    <col min="14075" max="14075" width="16.85546875" style="31" customWidth="1"/>
    <col min="14076" max="14076" width="26.5703125" style="31" customWidth="1"/>
    <col min="14077" max="14077" width="38.42578125" style="31" customWidth="1"/>
    <col min="14078" max="14078" width="35.42578125" style="31" customWidth="1"/>
    <col min="14079" max="14082" width="15.7109375" style="31" customWidth="1"/>
    <col min="14083" max="14083" width="78.140625" style="31" customWidth="1"/>
    <col min="14084" max="14084" width="16.85546875" style="31" customWidth="1"/>
    <col min="14085" max="14085" width="15" style="31" bestFit="1" customWidth="1"/>
    <col min="14086" max="14086" width="18.7109375" style="31" customWidth="1"/>
    <col min="14087" max="14087" width="16.42578125" style="31" bestFit="1" customWidth="1"/>
    <col min="14088" max="14088" width="13.5703125" style="31" customWidth="1"/>
    <col min="14089" max="14089" width="31.5703125" style="31" customWidth="1"/>
    <col min="14090" max="14090" width="30.7109375" style="31" customWidth="1"/>
    <col min="14091" max="14091" width="16" style="31" customWidth="1"/>
    <col min="14092" max="14092" width="17.140625" style="31" customWidth="1"/>
    <col min="14093" max="14093" width="13" style="31" customWidth="1"/>
    <col min="14094" max="14095" width="16.7109375" style="31" customWidth="1"/>
    <col min="14096" max="14096" width="18.5703125" style="31" customWidth="1"/>
    <col min="14097" max="14097" width="14.5703125" style="31" customWidth="1"/>
    <col min="14098" max="14099" width="16.5703125" style="31" customWidth="1"/>
    <col min="14100" max="14100" width="19.5703125" style="31" customWidth="1"/>
    <col min="14101" max="14101" width="14.140625" style="31" customWidth="1"/>
    <col min="14102" max="14102" width="16.85546875" style="31" customWidth="1"/>
    <col min="14103" max="14103" width="15.140625" style="31" customWidth="1"/>
    <col min="14104" max="14105" width="19.5703125" style="31" customWidth="1"/>
    <col min="14106" max="14107" width="16.85546875" style="31" customWidth="1"/>
    <col min="14108" max="14108" width="15" style="31" customWidth="1"/>
    <col min="14109" max="14109" width="15.28515625" style="31" customWidth="1"/>
    <col min="14110" max="14110" width="16.42578125" style="31" customWidth="1"/>
    <col min="14111" max="14324" width="11" style="31"/>
    <col min="14325" max="14325" width="11" style="31" customWidth="1"/>
    <col min="14326" max="14326" width="10.7109375" style="31" customWidth="1"/>
    <col min="14327" max="14327" width="33.140625" style="31" customWidth="1"/>
    <col min="14328" max="14328" width="73.140625" style="31" customWidth="1"/>
    <col min="14329" max="14329" width="22" style="31" customWidth="1"/>
    <col min="14330" max="14330" width="42.28515625" style="31" customWidth="1"/>
    <col min="14331" max="14331" width="16.85546875" style="31" customWidth="1"/>
    <col min="14332" max="14332" width="26.5703125" style="31" customWidth="1"/>
    <col min="14333" max="14333" width="38.42578125" style="31" customWidth="1"/>
    <col min="14334" max="14334" width="35.42578125" style="31" customWidth="1"/>
    <col min="14335" max="14338" width="15.7109375" style="31" customWidth="1"/>
    <col min="14339" max="14339" width="78.140625" style="31" customWidth="1"/>
    <col min="14340" max="14340" width="16.85546875" style="31" customWidth="1"/>
    <col min="14341" max="14341" width="15" style="31" bestFit="1" customWidth="1"/>
    <col min="14342" max="14342" width="18.7109375" style="31" customWidth="1"/>
    <col min="14343" max="14343" width="16.42578125" style="31" bestFit="1" customWidth="1"/>
    <col min="14344" max="14344" width="13.5703125" style="31" customWidth="1"/>
    <col min="14345" max="14345" width="31.5703125" style="31" customWidth="1"/>
    <col min="14346" max="14346" width="30.7109375" style="31" customWidth="1"/>
    <col min="14347" max="14347" width="16" style="31" customWidth="1"/>
    <col min="14348" max="14348" width="17.140625" style="31" customWidth="1"/>
    <col min="14349" max="14349" width="13" style="31" customWidth="1"/>
    <col min="14350" max="14351" width="16.7109375" style="31" customWidth="1"/>
    <col min="14352" max="14352" width="18.5703125" style="31" customWidth="1"/>
    <col min="14353" max="14353" width="14.5703125" style="31" customWidth="1"/>
    <col min="14354" max="14355" width="16.5703125" style="31" customWidth="1"/>
    <col min="14356" max="14356" width="19.5703125" style="31" customWidth="1"/>
    <col min="14357" max="14357" width="14.140625" style="31" customWidth="1"/>
    <col min="14358" max="14358" width="16.85546875" style="31" customWidth="1"/>
    <col min="14359" max="14359" width="15.140625" style="31" customWidth="1"/>
    <col min="14360" max="14361" width="19.5703125" style="31" customWidth="1"/>
    <col min="14362" max="14363" width="16.85546875" style="31" customWidth="1"/>
    <col min="14364" max="14364" width="15" style="31" customWidth="1"/>
    <col min="14365" max="14365" width="15.28515625" style="31" customWidth="1"/>
    <col min="14366" max="14366" width="16.42578125" style="31" customWidth="1"/>
    <col min="14367" max="14580" width="11" style="31"/>
    <col min="14581" max="14581" width="11" style="31" customWidth="1"/>
    <col min="14582" max="14582" width="10.7109375" style="31" customWidth="1"/>
    <col min="14583" max="14583" width="33.140625" style="31" customWidth="1"/>
    <col min="14584" max="14584" width="73.140625" style="31" customWidth="1"/>
    <col min="14585" max="14585" width="22" style="31" customWidth="1"/>
    <col min="14586" max="14586" width="42.28515625" style="31" customWidth="1"/>
    <col min="14587" max="14587" width="16.85546875" style="31" customWidth="1"/>
    <col min="14588" max="14588" width="26.5703125" style="31" customWidth="1"/>
    <col min="14589" max="14589" width="38.42578125" style="31" customWidth="1"/>
    <col min="14590" max="14590" width="35.42578125" style="31" customWidth="1"/>
    <col min="14591" max="14594" width="15.7109375" style="31" customWidth="1"/>
    <col min="14595" max="14595" width="78.140625" style="31" customWidth="1"/>
    <col min="14596" max="14596" width="16.85546875" style="31" customWidth="1"/>
    <col min="14597" max="14597" width="15" style="31" bestFit="1" customWidth="1"/>
    <col min="14598" max="14598" width="18.7109375" style="31" customWidth="1"/>
    <col min="14599" max="14599" width="16.42578125" style="31" bestFit="1" customWidth="1"/>
    <col min="14600" max="14600" width="13.5703125" style="31" customWidth="1"/>
    <col min="14601" max="14601" width="31.5703125" style="31" customWidth="1"/>
    <col min="14602" max="14602" width="30.7109375" style="31" customWidth="1"/>
    <col min="14603" max="14603" width="16" style="31" customWidth="1"/>
    <col min="14604" max="14604" width="17.140625" style="31" customWidth="1"/>
    <col min="14605" max="14605" width="13" style="31" customWidth="1"/>
    <col min="14606" max="14607" width="16.7109375" style="31" customWidth="1"/>
    <col min="14608" max="14608" width="18.5703125" style="31" customWidth="1"/>
    <col min="14609" max="14609" width="14.5703125" style="31" customWidth="1"/>
    <col min="14610" max="14611" width="16.5703125" style="31" customWidth="1"/>
    <col min="14612" max="14612" width="19.5703125" style="31" customWidth="1"/>
    <col min="14613" max="14613" width="14.140625" style="31" customWidth="1"/>
    <col min="14614" max="14614" width="16.85546875" style="31" customWidth="1"/>
    <col min="14615" max="14615" width="15.140625" style="31" customWidth="1"/>
    <col min="14616" max="14617" width="19.5703125" style="31" customWidth="1"/>
    <col min="14618" max="14619" width="16.85546875" style="31" customWidth="1"/>
    <col min="14620" max="14620" width="15" style="31" customWidth="1"/>
    <col min="14621" max="14621" width="15.28515625" style="31" customWidth="1"/>
    <col min="14622" max="14622" width="16.42578125" style="31" customWidth="1"/>
    <col min="14623" max="14836" width="11" style="31"/>
    <col min="14837" max="14837" width="11" style="31" customWidth="1"/>
    <col min="14838" max="14838" width="10.7109375" style="31" customWidth="1"/>
    <col min="14839" max="14839" width="33.140625" style="31" customWidth="1"/>
    <col min="14840" max="14840" width="73.140625" style="31" customWidth="1"/>
    <col min="14841" max="14841" width="22" style="31" customWidth="1"/>
    <col min="14842" max="14842" width="42.28515625" style="31" customWidth="1"/>
    <col min="14843" max="14843" width="16.85546875" style="31" customWidth="1"/>
    <col min="14844" max="14844" width="26.5703125" style="31" customWidth="1"/>
    <col min="14845" max="14845" width="38.42578125" style="31" customWidth="1"/>
    <col min="14846" max="14846" width="35.42578125" style="31" customWidth="1"/>
    <col min="14847" max="14850" width="15.7109375" style="31" customWidth="1"/>
    <col min="14851" max="14851" width="78.140625" style="31" customWidth="1"/>
    <col min="14852" max="14852" width="16.85546875" style="31" customWidth="1"/>
    <col min="14853" max="14853" width="15" style="31" bestFit="1" customWidth="1"/>
    <col min="14854" max="14854" width="18.7109375" style="31" customWidth="1"/>
    <col min="14855" max="14855" width="16.42578125" style="31" bestFit="1" customWidth="1"/>
    <col min="14856" max="14856" width="13.5703125" style="31" customWidth="1"/>
    <col min="14857" max="14857" width="31.5703125" style="31" customWidth="1"/>
    <col min="14858" max="14858" width="30.7109375" style="31" customWidth="1"/>
    <col min="14859" max="14859" width="16" style="31" customWidth="1"/>
    <col min="14860" max="14860" width="17.140625" style="31" customWidth="1"/>
    <col min="14861" max="14861" width="13" style="31" customWidth="1"/>
    <col min="14862" max="14863" width="16.7109375" style="31" customWidth="1"/>
    <col min="14864" max="14864" width="18.5703125" style="31" customWidth="1"/>
    <col min="14865" max="14865" width="14.5703125" style="31" customWidth="1"/>
    <col min="14866" max="14867" width="16.5703125" style="31" customWidth="1"/>
    <col min="14868" max="14868" width="19.5703125" style="31" customWidth="1"/>
    <col min="14869" max="14869" width="14.140625" style="31" customWidth="1"/>
    <col min="14870" max="14870" width="16.85546875" style="31" customWidth="1"/>
    <col min="14871" max="14871" width="15.140625" style="31" customWidth="1"/>
    <col min="14872" max="14873" width="19.5703125" style="31" customWidth="1"/>
    <col min="14874" max="14875" width="16.85546875" style="31" customWidth="1"/>
    <col min="14876" max="14876" width="15" style="31" customWidth="1"/>
    <col min="14877" max="14877" width="15.28515625" style="31" customWidth="1"/>
    <col min="14878" max="14878" width="16.42578125" style="31" customWidth="1"/>
    <col min="14879" max="15092" width="11" style="31"/>
    <col min="15093" max="15093" width="11" style="31" customWidth="1"/>
    <col min="15094" max="15094" width="10.7109375" style="31" customWidth="1"/>
    <col min="15095" max="15095" width="33.140625" style="31" customWidth="1"/>
    <col min="15096" max="15096" width="73.140625" style="31" customWidth="1"/>
    <col min="15097" max="15097" width="22" style="31" customWidth="1"/>
    <col min="15098" max="15098" width="42.28515625" style="31" customWidth="1"/>
    <col min="15099" max="15099" width="16.85546875" style="31" customWidth="1"/>
    <col min="15100" max="15100" width="26.5703125" style="31" customWidth="1"/>
    <col min="15101" max="15101" width="38.42578125" style="31" customWidth="1"/>
    <col min="15102" max="15102" width="35.42578125" style="31" customWidth="1"/>
    <col min="15103" max="15106" width="15.7109375" style="31" customWidth="1"/>
    <col min="15107" max="15107" width="78.140625" style="31" customWidth="1"/>
    <col min="15108" max="15108" width="16.85546875" style="31" customWidth="1"/>
    <col min="15109" max="15109" width="15" style="31" bestFit="1" customWidth="1"/>
    <col min="15110" max="15110" width="18.7109375" style="31" customWidth="1"/>
    <col min="15111" max="15111" width="16.42578125" style="31" bestFit="1" customWidth="1"/>
    <col min="15112" max="15112" width="13.5703125" style="31" customWidth="1"/>
    <col min="15113" max="15113" width="31.5703125" style="31" customWidth="1"/>
    <col min="15114" max="15114" width="30.7109375" style="31" customWidth="1"/>
    <col min="15115" max="15115" width="16" style="31" customWidth="1"/>
    <col min="15116" max="15116" width="17.140625" style="31" customWidth="1"/>
    <col min="15117" max="15117" width="13" style="31" customWidth="1"/>
    <col min="15118" max="15119" width="16.7109375" style="31" customWidth="1"/>
    <col min="15120" max="15120" width="18.5703125" style="31" customWidth="1"/>
    <col min="15121" max="15121" width="14.5703125" style="31" customWidth="1"/>
    <col min="15122" max="15123" width="16.5703125" style="31" customWidth="1"/>
    <col min="15124" max="15124" width="19.5703125" style="31" customWidth="1"/>
    <col min="15125" max="15125" width="14.140625" style="31" customWidth="1"/>
    <col min="15126" max="15126" width="16.85546875" style="31" customWidth="1"/>
    <col min="15127" max="15127" width="15.140625" style="31" customWidth="1"/>
    <col min="15128" max="15129" width="19.5703125" style="31" customWidth="1"/>
    <col min="15130" max="15131" width="16.85546875" style="31" customWidth="1"/>
    <col min="15132" max="15132" width="15" style="31" customWidth="1"/>
    <col min="15133" max="15133" width="15.28515625" style="31" customWidth="1"/>
    <col min="15134" max="15134" width="16.42578125" style="31" customWidth="1"/>
    <col min="15135" max="15348" width="11" style="31"/>
    <col min="15349" max="15349" width="11" style="31" customWidth="1"/>
    <col min="15350" max="15350" width="10.7109375" style="31" customWidth="1"/>
    <col min="15351" max="15351" width="33.140625" style="31" customWidth="1"/>
    <col min="15352" max="15352" width="73.140625" style="31" customWidth="1"/>
    <col min="15353" max="15353" width="22" style="31" customWidth="1"/>
    <col min="15354" max="15354" width="42.28515625" style="31" customWidth="1"/>
    <col min="15355" max="15355" width="16.85546875" style="31" customWidth="1"/>
    <col min="15356" max="15356" width="26.5703125" style="31" customWidth="1"/>
    <col min="15357" max="15357" width="38.42578125" style="31" customWidth="1"/>
    <col min="15358" max="15358" width="35.42578125" style="31" customWidth="1"/>
    <col min="15359" max="15362" width="15.7109375" style="31" customWidth="1"/>
    <col min="15363" max="15363" width="78.140625" style="31" customWidth="1"/>
    <col min="15364" max="15364" width="16.85546875" style="31" customWidth="1"/>
    <col min="15365" max="15365" width="15" style="31" bestFit="1" customWidth="1"/>
    <col min="15366" max="15366" width="18.7109375" style="31" customWidth="1"/>
    <col min="15367" max="15367" width="16.42578125" style="31" bestFit="1" customWidth="1"/>
    <col min="15368" max="15368" width="13.5703125" style="31" customWidth="1"/>
    <col min="15369" max="15369" width="31.5703125" style="31" customWidth="1"/>
    <col min="15370" max="15370" width="30.7109375" style="31" customWidth="1"/>
    <col min="15371" max="15371" width="16" style="31" customWidth="1"/>
    <col min="15372" max="15372" width="17.140625" style="31" customWidth="1"/>
    <col min="15373" max="15373" width="13" style="31" customWidth="1"/>
    <col min="15374" max="15375" width="16.7109375" style="31" customWidth="1"/>
    <col min="15376" max="15376" width="18.5703125" style="31" customWidth="1"/>
    <col min="15377" max="15377" width="14.5703125" style="31" customWidth="1"/>
    <col min="15378" max="15379" width="16.5703125" style="31" customWidth="1"/>
    <col min="15380" max="15380" width="19.5703125" style="31" customWidth="1"/>
    <col min="15381" max="15381" width="14.140625" style="31" customWidth="1"/>
    <col min="15382" max="15382" width="16.85546875" style="31" customWidth="1"/>
    <col min="15383" max="15383" width="15.140625" style="31" customWidth="1"/>
    <col min="15384" max="15385" width="19.5703125" style="31" customWidth="1"/>
    <col min="15386" max="15387" width="16.85546875" style="31" customWidth="1"/>
    <col min="15388" max="15388" width="15" style="31" customWidth="1"/>
    <col min="15389" max="15389" width="15.28515625" style="31" customWidth="1"/>
    <col min="15390" max="15390" width="16.42578125" style="31" customWidth="1"/>
    <col min="15391" max="15604" width="11" style="31"/>
    <col min="15605" max="15605" width="11" style="31" customWidth="1"/>
    <col min="15606" max="15606" width="10.7109375" style="31" customWidth="1"/>
    <col min="15607" max="15607" width="33.140625" style="31" customWidth="1"/>
    <col min="15608" max="15608" width="73.140625" style="31" customWidth="1"/>
    <col min="15609" max="15609" width="22" style="31" customWidth="1"/>
    <col min="15610" max="15610" width="42.28515625" style="31" customWidth="1"/>
    <col min="15611" max="15611" width="16.85546875" style="31" customWidth="1"/>
    <col min="15612" max="15612" width="26.5703125" style="31" customWidth="1"/>
    <col min="15613" max="15613" width="38.42578125" style="31" customWidth="1"/>
    <col min="15614" max="15614" width="35.42578125" style="31" customWidth="1"/>
    <col min="15615" max="15618" width="15.7109375" style="31" customWidth="1"/>
    <col min="15619" max="15619" width="78.140625" style="31" customWidth="1"/>
    <col min="15620" max="15620" width="16.85546875" style="31" customWidth="1"/>
    <col min="15621" max="15621" width="15" style="31" bestFit="1" customWidth="1"/>
    <col min="15622" max="15622" width="18.7109375" style="31" customWidth="1"/>
    <col min="15623" max="15623" width="16.42578125" style="31" bestFit="1" customWidth="1"/>
    <col min="15624" max="15624" width="13.5703125" style="31" customWidth="1"/>
    <col min="15625" max="15625" width="31.5703125" style="31" customWidth="1"/>
    <col min="15626" max="15626" width="30.7109375" style="31" customWidth="1"/>
    <col min="15627" max="15627" width="16" style="31" customWidth="1"/>
    <col min="15628" max="15628" width="17.140625" style="31" customWidth="1"/>
    <col min="15629" max="15629" width="13" style="31" customWidth="1"/>
    <col min="15630" max="15631" width="16.7109375" style="31" customWidth="1"/>
    <col min="15632" max="15632" width="18.5703125" style="31" customWidth="1"/>
    <col min="15633" max="15633" width="14.5703125" style="31" customWidth="1"/>
    <col min="15634" max="15635" width="16.5703125" style="31" customWidth="1"/>
    <col min="15636" max="15636" width="19.5703125" style="31" customWidth="1"/>
    <col min="15637" max="15637" width="14.140625" style="31" customWidth="1"/>
    <col min="15638" max="15638" width="16.85546875" style="31" customWidth="1"/>
    <col min="15639" max="15639" width="15.140625" style="31" customWidth="1"/>
    <col min="15640" max="15641" width="19.5703125" style="31" customWidth="1"/>
    <col min="15642" max="15643" width="16.85546875" style="31" customWidth="1"/>
    <col min="15644" max="15644" width="15" style="31" customWidth="1"/>
    <col min="15645" max="15645" width="15.28515625" style="31" customWidth="1"/>
    <col min="15646" max="15646" width="16.42578125" style="31" customWidth="1"/>
    <col min="15647" max="15860" width="11" style="31"/>
    <col min="15861" max="15861" width="11" style="31" customWidth="1"/>
    <col min="15862" max="15862" width="10.7109375" style="31" customWidth="1"/>
    <col min="15863" max="15863" width="33.140625" style="31" customWidth="1"/>
    <col min="15864" max="15864" width="73.140625" style="31" customWidth="1"/>
    <col min="15865" max="15865" width="22" style="31" customWidth="1"/>
    <col min="15866" max="15866" width="42.28515625" style="31" customWidth="1"/>
    <col min="15867" max="15867" width="16.85546875" style="31" customWidth="1"/>
    <col min="15868" max="15868" width="26.5703125" style="31" customWidth="1"/>
    <col min="15869" max="15869" width="38.42578125" style="31" customWidth="1"/>
    <col min="15870" max="15870" width="35.42578125" style="31" customWidth="1"/>
    <col min="15871" max="15874" width="15.7109375" style="31" customWidth="1"/>
    <col min="15875" max="15875" width="78.140625" style="31" customWidth="1"/>
    <col min="15876" max="15876" width="16.85546875" style="31" customWidth="1"/>
    <col min="15877" max="15877" width="15" style="31" bestFit="1" customWidth="1"/>
    <col min="15878" max="15878" width="18.7109375" style="31" customWidth="1"/>
    <col min="15879" max="15879" width="16.42578125" style="31" bestFit="1" customWidth="1"/>
    <col min="15880" max="15880" width="13.5703125" style="31" customWidth="1"/>
    <col min="15881" max="15881" width="31.5703125" style="31" customWidth="1"/>
    <col min="15882" max="15882" width="30.7109375" style="31" customWidth="1"/>
    <col min="15883" max="15883" width="16" style="31" customWidth="1"/>
    <col min="15884" max="15884" width="17.140625" style="31" customWidth="1"/>
    <col min="15885" max="15885" width="13" style="31" customWidth="1"/>
    <col min="15886" max="15887" width="16.7109375" style="31" customWidth="1"/>
    <col min="15888" max="15888" width="18.5703125" style="31" customWidth="1"/>
    <col min="15889" max="15889" width="14.5703125" style="31" customWidth="1"/>
    <col min="15890" max="15891" width="16.5703125" style="31" customWidth="1"/>
    <col min="15892" max="15892" width="19.5703125" style="31" customWidth="1"/>
    <col min="15893" max="15893" width="14.140625" style="31" customWidth="1"/>
    <col min="15894" max="15894" width="16.85546875" style="31" customWidth="1"/>
    <col min="15895" max="15895" width="15.140625" style="31" customWidth="1"/>
    <col min="15896" max="15897" width="19.5703125" style="31" customWidth="1"/>
    <col min="15898" max="15899" width="16.85546875" style="31" customWidth="1"/>
    <col min="15900" max="15900" width="15" style="31" customWidth="1"/>
    <col min="15901" max="15901" width="15.28515625" style="31" customWidth="1"/>
    <col min="15902" max="15902" width="16.42578125" style="31" customWidth="1"/>
    <col min="15903" max="16116" width="11" style="31"/>
    <col min="16117" max="16117" width="11" style="31" customWidth="1"/>
    <col min="16118" max="16118" width="10.7109375" style="31" customWidth="1"/>
    <col min="16119" max="16119" width="33.140625" style="31" customWidth="1"/>
    <col min="16120" max="16120" width="73.140625" style="31" customWidth="1"/>
    <col min="16121" max="16121" width="22" style="31" customWidth="1"/>
    <col min="16122" max="16122" width="42.28515625" style="31" customWidth="1"/>
    <col min="16123" max="16123" width="16.85546875" style="31" customWidth="1"/>
    <col min="16124" max="16124" width="26.5703125" style="31" customWidth="1"/>
    <col min="16125" max="16125" width="38.42578125" style="31" customWidth="1"/>
    <col min="16126" max="16126" width="35.42578125" style="31" customWidth="1"/>
    <col min="16127" max="16130" width="15.7109375" style="31" customWidth="1"/>
    <col min="16131" max="16131" width="78.140625" style="31" customWidth="1"/>
    <col min="16132" max="16132" width="16.85546875" style="31" customWidth="1"/>
    <col min="16133" max="16133" width="15" style="31" bestFit="1" customWidth="1"/>
    <col min="16134" max="16134" width="18.7109375" style="31" customWidth="1"/>
    <col min="16135" max="16135" width="16.42578125" style="31" bestFit="1" customWidth="1"/>
    <col min="16136" max="16136" width="13.5703125" style="31" customWidth="1"/>
    <col min="16137" max="16137" width="31.5703125" style="31" customWidth="1"/>
    <col min="16138" max="16138" width="30.7109375" style="31" customWidth="1"/>
    <col min="16139" max="16139" width="16" style="31" customWidth="1"/>
    <col min="16140" max="16140" width="17.140625" style="31" customWidth="1"/>
    <col min="16141" max="16141" width="13" style="31" customWidth="1"/>
    <col min="16142" max="16143" width="16.7109375" style="31" customWidth="1"/>
    <col min="16144" max="16144" width="18.5703125" style="31" customWidth="1"/>
    <col min="16145" max="16145" width="14.5703125" style="31" customWidth="1"/>
    <col min="16146" max="16147" width="16.5703125" style="31" customWidth="1"/>
    <col min="16148" max="16148" width="19.5703125" style="31" customWidth="1"/>
    <col min="16149" max="16149" width="14.140625" style="31" customWidth="1"/>
    <col min="16150" max="16150" width="16.85546875" style="31" customWidth="1"/>
    <col min="16151" max="16151" width="15.140625" style="31" customWidth="1"/>
    <col min="16152" max="16153" width="19.5703125" style="31" customWidth="1"/>
    <col min="16154" max="16155" width="16.85546875" style="31" customWidth="1"/>
    <col min="16156" max="16156" width="15" style="31" customWidth="1"/>
    <col min="16157" max="16157" width="15.28515625" style="31" customWidth="1"/>
    <col min="16158" max="16158" width="16.42578125" style="31" customWidth="1"/>
    <col min="16159" max="16384" width="11" style="31"/>
  </cols>
  <sheetData>
    <row r="1" spans="1:39" ht="15" customHeight="1" x14ac:dyDescent="0.2">
      <c r="A1" s="328" t="s">
        <v>395</v>
      </c>
      <c r="B1" s="350" t="s">
        <v>187</v>
      </c>
      <c r="C1" s="350" t="s">
        <v>479</v>
      </c>
      <c r="D1" s="350" t="s">
        <v>189</v>
      </c>
      <c r="E1" s="328" t="s">
        <v>190</v>
      </c>
      <c r="F1" s="328" t="s">
        <v>191</v>
      </c>
      <c r="G1" s="328" t="s">
        <v>192</v>
      </c>
      <c r="H1" s="328" t="s">
        <v>193</v>
      </c>
      <c r="I1" s="295" t="s">
        <v>194</v>
      </c>
      <c r="J1" s="295"/>
      <c r="K1" s="295"/>
      <c r="L1" s="328" t="s">
        <v>195</v>
      </c>
      <c r="M1" s="328" t="s">
        <v>196</v>
      </c>
      <c r="N1" s="329" t="s">
        <v>197</v>
      </c>
      <c r="O1" s="329"/>
      <c r="P1" s="329"/>
      <c r="Q1" s="329" t="s">
        <v>198</v>
      </c>
      <c r="R1" s="329"/>
      <c r="S1" s="329"/>
      <c r="T1" s="333" t="s">
        <v>199</v>
      </c>
      <c r="U1" s="335"/>
      <c r="V1" s="329" t="s">
        <v>200</v>
      </c>
      <c r="W1" s="329"/>
      <c r="X1" s="329"/>
      <c r="Y1" s="333" t="s">
        <v>201</v>
      </c>
      <c r="Z1" s="334"/>
      <c r="AA1" s="335"/>
      <c r="AB1" s="330" t="s">
        <v>202</v>
      </c>
      <c r="AC1" s="331"/>
      <c r="AD1" s="336" t="s">
        <v>203</v>
      </c>
      <c r="AE1" s="337"/>
      <c r="AF1" s="328" t="s">
        <v>204</v>
      </c>
      <c r="AG1" s="328"/>
      <c r="AH1" s="328" t="s">
        <v>205</v>
      </c>
      <c r="AI1" s="328"/>
      <c r="AJ1" s="328" t="s">
        <v>206</v>
      </c>
      <c r="AK1" s="295" t="s">
        <v>207</v>
      </c>
      <c r="AL1" s="295"/>
      <c r="AM1" s="295"/>
    </row>
    <row r="2" spans="1:39" ht="62.45" customHeight="1" x14ac:dyDescent="0.2">
      <c r="A2" s="328"/>
      <c r="B2" s="332"/>
      <c r="C2" s="332"/>
      <c r="D2" s="332"/>
      <c r="E2" s="328"/>
      <c r="F2" s="328"/>
      <c r="G2" s="328"/>
      <c r="H2" s="328"/>
      <c r="I2" s="36" t="s">
        <v>208</v>
      </c>
      <c r="J2" s="99" t="s">
        <v>209</v>
      </c>
      <c r="K2" s="36" t="s">
        <v>210</v>
      </c>
      <c r="L2" s="328"/>
      <c r="M2" s="328"/>
      <c r="N2" s="143" t="s">
        <v>211</v>
      </c>
      <c r="O2" s="333" t="s">
        <v>212</v>
      </c>
      <c r="P2" s="335"/>
      <c r="Q2" s="143" t="s">
        <v>213</v>
      </c>
      <c r="R2" s="333" t="s">
        <v>212</v>
      </c>
      <c r="S2" s="335"/>
      <c r="T2" s="143" t="s">
        <v>214</v>
      </c>
      <c r="U2" s="144" t="s">
        <v>212</v>
      </c>
      <c r="V2" s="143" t="s">
        <v>215</v>
      </c>
      <c r="W2" s="333" t="s">
        <v>212</v>
      </c>
      <c r="X2" s="335"/>
      <c r="Y2" s="143" t="s">
        <v>216</v>
      </c>
      <c r="Z2" s="143" t="s">
        <v>217</v>
      </c>
      <c r="AA2" s="144" t="s">
        <v>212</v>
      </c>
      <c r="AB2" s="145" t="s">
        <v>218</v>
      </c>
      <c r="AC2" s="146" t="s">
        <v>212</v>
      </c>
      <c r="AD2" s="145" t="s">
        <v>219</v>
      </c>
      <c r="AE2" s="147" t="s">
        <v>212</v>
      </c>
      <c r="AF2" s="332"/>
      <c r="AG2" s="328"/>
      <c r="AH2" s="328"/>
      <c r="AI2" s="328"/>
      <c r="AJ2" s="328"/>
      <c r="AK2" s="36" t="s">
        <v>220</v>
      </c>
      <c r="AL2" s="36" t="s">
        <v>221</v>
      </c>
      <c r="AM2" s="36" t="s">
        <v>222</v>
      </c>
    </row>
    <row r="3" spans="1:39" ht="63.75" x14ac:dyDescent="0.2">
      <c r="A3" s="300" t="s">
        <v>396</v>
      </c>
      <c r="B3" s="300" t="s">
        <v>188</v>
      </c>
      <c r="C3" s="283" t="s">
        <v>480</v>
      </c>
      <c r="D3" s="289" t="str">
        <f>CONCATENATE(E3," lo que se deriva en ",H3)</f>
        <v>Incumplimiento en la presentación de las obligaciones  de los Fondos Parafiscales Palmeros por parte de los sujetos obligados (certificación de primeras ventas, declaración y pago de cesiones, compensaciones de estabilización y declaración de la cuota de Fomento Palmero) lo que se deriva en disminución en el recaudo de las contribuciones, incremento de gastos de gestión de cartera e información estadística imprecisa del comportamiento del sector</v>
      </c>
      <c r="E3" s="289" t="s">
        <v>255</v>
      </c>
      <c r="F3" s="322" t="s">
        <v>223</v>
      </c>
      <c r="G3" s="289" t="s">
        <v>256</v>
      </c>
      <c r="H3" s="289" t="s">
        <v>257</v>
      </c>
      <c r="I3" s="345" t="s">
        <v>148</v>
      </c>
      <c r="J3" s="345" t="s">
        <v>179</v>
      </c>
      <c r="K3" s="340" t="str">
        <f>VLOOKUP((VLOOKUP(I3,'MAPAS DE RIESGO'!$D$60:$E$64,2,0)*(VLOOKUP(J3,'MAPAS DE RIESGO'!$D$69:$E$73,2,0))),'MAPAS DE RIESGO'!$D$77:$E$101,2,0)</f>
        <v>Extremo</v>
      </c>
      <c r="L3" s="103" t="s">
        <v>224</v>
      </c>
      <c r="M3" s="103" t="s">
        <v>225</v>
      </c>
      <c r="N3" s="103" t="s">
        <v>226</v>
      </c>
      <c r="O3" s="98" t="s">
        <v>227</v>
      </c>
      <c r="P3" s="37">
        <f t="shared" ref="P3:P5" si="0">IF(O3="Adecuado",5,0)</f>
        <v>5</v>
      </c>
      <c r="Q3" s="98" t="s">
        <v>228</v>
      </c>
      <c r="R3" s="98" t="s">
        <v>227</v>
      </c>
      <c r="S3" s="37">
        <f t="shared" ref="S3:S5" si="1">IF(R3="Adecuado",10,0)</f>
        <v>10</v>
      </c>
      <c r="T3" s="98" t="s">
        <v>229</v>
      </c>
      <c r="U3" s="37">
        <f t="shared" ref="U3:U5" si="2">IF(T3="Preventivo",15,IF(T3="Preventivo + Detectivo",15,IF(T3="Detectivo",10,IF(T3="Correctivo",5,0))))</f>
        <v>15</v>
      </c>
      <c r="V3" s="103" t="s">
        <v>230</v>
      </c>
      <c r="W3" s="98" t="s">
        <v>227</v>
      </c>
      <c r="X3" s="37">
        <f t="shared" ref="X3:X5" si="3">IF(W3="Adecuado",5,0)</f>
        <v>5</v>
      </c>
      <c r="Y3" s="29" t="s">
        <v>231</v>
      </c>
      <c r="Z3" s="103" t="s">
        <v>232</v>
      </c>
      <c r="AA3" s="37">
        <f t="shared" ref="AA3:AA5" si="4">IF(Y3="Documentado",15,0)</f>
        <v>15</v>
      </c>
      <c r="AB3" s="103" t="s">
        <v>233</v>
      </c>
      <c r="AC3" s="37">
        <f>IF(AB3='[1]LISTAS DESPLEGABLES'!$G$2,0,IF(AB3='[1]LISTAS DESPLEGABLES'!$G$3,10,30))</f>
        <v>30</v>
      </c>
      <c r="AD3" s="30" t="s">
        <v>234</v>
      </c>
      <c r="AE3" s="37">
        <f>IF(AD3='[1]LISTAS DESPLEGABLES'!$H$2,0,IF(AD3='[1]LISTAS DESPLEGABLES'!$H$3,10,20))</f>
        <v>20</v>
      </c>
      <c r="AF3" s="98">
        <f>+P3+S3+U3+X3+AA3+AC3+AE3</f>
        <v>100</v>
      </c>
      <c r="AG3" s="98">
        <f>IF(OR(T3="Preventivo",T3="Preventivo + Detectivo"),AF3,"")</f>
        <v>100</v>
      </c>
      <c r="AH3" s="286">
        <f>AVERAGE(AG3:AG12)</f>
        <v>81.666666666666671</v>
      </c>
      <c r="AI3" s="98" t="str">
        <f>IF(OR(T3="Preventivo + Detectivo",T3="Detectivo",T3="Correctivo"),AF3,"")</f>
        <v/>
      </c>
      <c r="AJ3" s="286">
        <f>AVERAGE(AI3:AI12)</f>
        <v>88.333333333333329</v>
      </c>
      <c r="AK3" s="296" t="s">
        <v>132</v>
      </c>
      <c r="AL3" s="340" t="s">
        <v>171</v>
      </c>
      <c r="AM3" s="340" t="str">
        <f>VLOOKUP((VLOOKUP(AK3,'MAPAS DE RIESGO'!$D$60:$E$64,2,0)*(VLOOKUP(AL3,'MAPAS DE RIESGO'!$D$69:$E$73,2,0))),'MAPAS DE RIESGO'!$D$77:$E$101,2,0)</f>
        <v>Moderado</v>
      </c>
    </row>
    <row r="4" spans="1:39" ht="75.75" customHeight="1" x14ac:dyDescent="0.2">
      <c r="A4" s="321"/>
      <c r="B4" s="321"/>
      <c r="C4" s="284"/>
      <c r="D4" s="291"/>
      <c r="E4" s="291"/>
      <c r="F4" s="327"/>
      <c r="G4" s="291"/>
      <c r="H4" s="291"/>
      <c r="I4" s="346"/>
      <c r="J4" s="346"/>
      <c r="K4" s="341"/>
      <c r="L4" s="103" t="s">
        <v>235</v>
      </c>
      <c r="M4" s="103" t="s">
        <v>236</v>
      </c>
      <c r="N4" s="103" t="s">
        <v>237</v>
      </c>
      <c r="O4" s="98" t="s">
        <v>227</v>
      </c>
      <c r="P4" s="37">
        <f t="shared" si="0"/>
        <v>5</v>
      </c>
      <c r="Q4" s="98" t="s">
        <v>238</v>
      </c>
      <c r="R4" s="98" t="s">
        <v>227</v>
      </c>
      <c r="S4" s="37">
        <f t="shared" si="1"/>
        <v>10</v>
      </c>
      <c r="T4" s="98" t="s">
        <v>229</v>
      </c>
      <c r="U4" s="37">
        <f t="shared" si="2"/>
        <v>15</v>
      </c>
      <c r="V4" s="103" t="s">
        <v>230</v>
      </c>
      <c r="W4" s="98" t="s">
        <v>227</v>
      </c>
      <c r="X4" s="37">
        <f t="shared" si="3"/>
        <v>5</v>
      </c>
      <c r="Y4" s="29" t="s">
        <v>239</v>
      </c>
      <c r="Z4" s="103"/>
      <c r="AA4" s="37">
        <f t="shared" si="4"/>
        <v>0</v>
      </c>
      <c r="AB4" s="103" t="s">
        <v>240</v>
      </c>
      <c r="AC4" s="37">
        <f>IF(AB4='[1]LISTAS DESPLEGABLES'!$G$2,0,IF(AB4='[1]LISTAS DESPLEGABLES'!$G$3,10,30))</f>
        <v>0</v>
      </c>
      <c r="AD4" s="30" t="s">
        <v>234</v>
      </c>
      <c r="AE4" s="37">
        <f>IF(AD4='[1]LISTAS DESPLEGABLES'!$H$2,0,IF(AD4='[1]LISTAS DESPLEGABLES'!$H$3,10,20))</f>
        <v>20</v>
      </c>
      <c r="AF4" s="98">
        <f>+P4+S4+U4+X4+AA4+AC4+AE4</f>
        <v>55</v>
      </c>
      <c r="AG4" s="98">
        <f>IF(OR(T4="Preventivo",T4="Preventivo + Detectivo"),AF4,"")</f>
        <v>55</v>
      </c>
      <c r="AH4" s="343"/>
      <c r="AI4" s="98" t="str">
        <f>IF(OR(T4="Preventivo + Detectivo",T4="Detectivo",T4="Correctivo"),AF4,"")</f>
        <v/>
      </c>
      <c r="AJ4" s="343"/>
      <c r="AK4" s="338"/>
      <c r="AL4" s="341"/>
      <c r="AM4" s="341"/>
    </row>
    <row r="5" spans="1:39" ht="97.5" customHeight="1" x14ac:dyDescent="0.2">
      <c r="A5" s="321"/>
      <c r="B5" s="321"/>
      <c r="C5" s="284"/>
      <c r="D5" s="291"/>
      <c r="E5" s="291"/>
      <c r="F5" s="327"/>
      <c r="G5" s="290"/>
      <c r="H5" s="291"/>
      <c r="I5" s="346"/>
      <c r="J5" s="346"/>
      <c r="K5" s="341"/>
      <c r="L5" s="300" t="s">
        <v>258</v>
      </c>
      <c r="M5" s="300" t="s">
        <v>259</v>
      </c>
      <c r="N5" s="300" t="s">
        <v>254</v>
      </c>
      <c r="O5" s="283" t="s">
        <v>227</v>
      </c>
      <c r="P5" s="312">
        <f t="shared" si="0"/>
        <v>5</v>
      </c>
      <c r="Q5" s="283" t="s">
        <v>238</v>
      </c>
      <c r="R5" s="283" t="s">
        <v>227</v>
      </c>
      <c r="S5" s="312">
        <f t="shared" si="1"/>
        <v>10</v>
      </c>
      <c r="T5" s="283" t="s">
        <v>246</v>
      </c>
      <c r="U5" s="312">
        <f t="shared" si="2"/>
        <v>15</v>
      </c>
      <c r="V5" s="300" t="s">
        <v>248</v>
      </c>
      <c r="W5" s="283" t="s">
        <v>227</v>
      </c>
      <c r="X5" s="312">
        <f t="shared" si="3"/>
        <v>5</v>
      </c>
      <c r="Y5" s="348" t="s">
        <v>231</v>
      </c>
      <c r="Z5" s="300" t="s">
        <v>260</v>
      </c>
      <c r="AA5" s="312">
        <f t="shared" si="4"/>
        <v>15</v>
      </c>
      <c r="AB5" s="300" t="s">
        <v>233</v>
      </c>
      <c r="AC5" s="312">
        <f>IF(AB5='[1]LISTAS DESPLEGABLES'!$G$2,0,IF(AB5='[1]LISTAS DESPLEGABLES'!$G$3,10,30))</f>
        <v>30</v>
      </c>
      <c r="AD5" s="314" t="s">
        <v>251</v>
      </c>
      <c r="AE5" s="312">
        <f>IF(AD5='[1]LISTAS DESPLEGABLES'!$H$2,0,IF(AD5='[1]LISTAS DESPLEGABLES'!$H$3,10,20))</f>
        <v>10</v>
      </c>
      <c r="AF5" s="283">
        <f>+P5+S5+U5+X5+AA5+AC5+AE5</f>
        <v>90</v>
      </c>
      <c r="AG5" s="283">
        <f>IF(OR(T5="Preventivo",T5="Preventivo + Detectivo"),AF5,"")</f>
        <v>90</v>
      </c>
      <c r="AH5" s="343"/>
      <c r="AI5" s="283">
        <f>IF(OR(T5="Preventivo + Detectivo",T5="Detectivo",T5="Correctivo"),AF5,"")</f>
        <v>90</v>
      </c>
      <c r="AJ5" s="343"/>
      <c r="AK5" s="338"/>
      <c r="AL5" s="341"/>
      <c r="AM5" s="341"/>
    </row>
    <row r="6" spans="1:39" ht="93.95" customHeight="1" x14ac:dyDescent="0.2">
      <c r="A6" s="321"/>
      <c r="B6" s="321"/>
      <c r="C6" s="284"/>
      <c r="D6" s="291"/>
      <c r="E6" s="291"/>
      <c r="F6" s="327"/>
      <c r="G6" s="292" t="s">
        <v>261</v>
      </c>
      <c r="H6" s="291"/>
      <c r="I6" s="346"/>
      <c r="J6" s="346"/>
      <c r="K6" s="341"/>
      <c r="L6" s="301"/>
      <c r="M6" s="301"/>
      <c r="N6" s="301"/>
      <c r="O6" s="287"/>
      <c r="P6" s="313"/>
      <c r="Q6" s="287"/>
      <c r="R6" s="287"/>
      <c r="S6" s="313"/>
      <c r="T6" s="287"/>
      <c r="U6" s="313"/>
      <c r="V6" s="301"/>
      <c r="W6" s="287"/>
      <c r="X6" s="313"/>
      <c r="Y6" s="349"/>
      <c r="Z6" s="301"/>
      <c r="AA6" s="313"/>
      <c r="AB6" s="301"/>
      <c r="AC6" s="313"/>
      <c r="AD6" s="315"/>
      <c r="AE6" s="313"/>
      <c r="AF6" s="287"/>
      <c r="AG6" s="287"/>
      <c r="AH6" s="343"/>
      <c r="AI6" s="287"/>
      <c r="AJ6" s="343"/>
      <c r="AK6" s="338"/>
      <c r="AL6" s="341"/>
      <c r="AM6" s="341"/>
    </row>
    <row r="7" spans="1:39" ht="76.5" x14ac:dyDescent="0.2">
      <c r="A7" s="321"/>
      <c r="B7" s="321"/>
      <c r="C7" s="284"/>
      <c r="D7" s="291"/>
      <c r="E7" s="291"/>
      <c r="F7" s="327"/>
      <c r="G7" s="293"/>
      <c r="H7" s="291"/>
      <c r="I7" s="346"/>
      <c r="J7" s="346"/>
      <c r="K7" s="341"/>
      <c r="L7" s="132" t="s">
        <v>262</v>
      </c>
      <c r="M7" s="150" t="s">
        <v>263</v>
      </c>
      <c r="N7" s="103" t="s">
        <v>249</v>
      </c>
      <c r="O7" s="98" t="s">
        <v>227</v>
      </c>
      <c r="P7" s="37">
        <f>IF(O7="Adecuado",5,0)</f>
        <v>5</v>
      </c>
      <c r="Q7" s="116" t="s">
        <v>228</v>
      </c>
      <c r="R7" s="98" t="s">
        <v>227</v>
      </c>
      <c r="S7" s="37">
        <f>IF(R7="Adecuado",10,0)</f>
        <v>10</v>
      </c>
      <c r="T7" s="116" t="s">
        <v>247</v>
      </c>
      <c r="U7" s="37">
        <f>IF(T7="Preventivo",15,IF(T7="Preventivo + Detectivo",15,IF(T7="Detectivo",10,IF(T7="Correctivo",5,0))))</f>
        <v>10</v>
      </c>
      <c r="V7" s="103" t="s">
        <v>230</v>
      </c>
      <c r="W7" s="98" t="s">
        <v>227</v>
      </c>
      <c r="X7" s="37">
        <f>IF(W7="Adecuado",5,0)</f>
        <v>5</v>
      </c>
      <c r="Y7" s="29" t="s">
        <v>231</v>
      </c>
      <c r="Z7" s="103" t="s">
        <v>264</v>
      </c>
      <c r="AA7" s="37">
        <f>IF(Y7="Documentado",15,0)</f>
        <v>15</v>
      </c>
      <c r="AB7" s="103" t="s">
        <v>233</v>
      </c>
      <c r="AC7" s="37">
        <f>IF(AB7='[1]LISTAS DESPLEGABLES'!$G$2,0,IF(AB7='[1]LISTAS DESPLEGABLES'!$G$3,10,30))</f>
        <v>30</v>
      </c>
      <c r="AD7" s="30" t="s">
        <v>234</v>
      </c>
      <c r="AE7" s="37">
        <f>IF(AD7='[1]LISTAS DESPLEGABLES'!$H$2,0,IF(AD7='[1]LISTAS DESPLEGABLES'!$H$3,10,20))</f>
        <v>20</v>
      </c>
      <c r="AF7" s="98">
        <f>+P7+S7+U7+X7+AA7+AC7+AE7</f>
        <v>95</v>
      </c>
      <c r="AG7" s="98" t="str">
        <f>IF(OR(T7="Preventivo",T7="Preventivo + Detectivo"),AF7,"")</f>
        <v/>
      </c>
      <c r="AH7" s="343"/>
      <c r="AI7" s="98">
        <f>IF(OR(T7="Preventivo + Detectivo",T7="Detectivo",T7="Correctivo"),AF7,"")</f>
        <v>95</v>
      </c>
      <c r="AJ7" s="343"/>
      <c r="AK7" s="338"/>
      <c r="AL7" s="341"/>
      <c r="AM7" s="341"/>
    </row>
    <row r="8" spans="1:39" ht="66.75" customHeight="1" x14ac:dyDescent="0.2">
      <c r="A8" s="321"/>
      <c r="B8" s="321"/>
      <c r="C8" s="284"/>
      <c r="D8" s="291"/>
      <c r="E8" s="291"/>
      <c r="F8" s="323"/>
      <c r="G8" s="294"/>
      <c r="H8" s="291"/>
      <c r="I8" s="346"/>
      <c r="J8" s="346"/>
      <c r="K8" s="341"/>
      <c r="L8" s="292" t="s">
        <v>265</v>
      </c>
      <c r="M8" s="292" t="s">
        <v>266</v>
      </c>
      <c r="N8" s="292" t="s">
        <v>249</v>
      </c>
      <c r="O8" s="353" t="s">
        <v>227</v>
      </c>
      <c r="P8" s="363">
        <f>IF(O8="Adecuado",5,0)</f>
        <v>5</v>
      </c>
      <c r="Q8" s="353" t="s">
        <v>228</v>
      </c>
      <c r="R8" s="353" t="s">
        <v>227</v>
      </c>
      <c r="S8" s="363">
        <f>IF(R8="Adecuado",10,0)</f>
        <v>10</v>
      </c>
      <c r="T8" s="353" t="s">
        <v>247</v>
      </c>
      <c r="U8" s="363">
        <f>IF(T8="Preventivo",15,IF(T8="Preventivo + Detectivo",15,IF(T8="Detectivo",10,IF(T8="Correctivo",5,0))))</f>
        <v>10</v>
      </c>
      <c r="V8" s="292" t="s">
        <v>230</v>
      </c>
      <c r="W8" s="353" t="s">
        <v>227</v>
      </c>
      <c r="X8" s="363">
        <f>IF(W8="Adecuado",5,0)</f>
        <v>5</v>
      </c>
      <c r="Y8" s="353" t="s">
        <v>231</v>
      </c>
      <c r="Z8" s="292" t="s">
        <v>267</v>
      </c>
      <c r="AA8" s="363">
        <f>IF(Y8="Documentado",15,0)</f>
        <v>15</v>
      </c>
      <c r="AB8" s="292" t="s">
        <v>233</v>
      </c>
      <c r="AC8" s="363">
        <f>IF(AB8='[1]LISTAS DESPLEGABLES'!$G$2,0,IF(AB8='[1]LISTAS DESPLEGABLES'!$G$3,10,30))</f>
        <v>30</v>
      </c>
      <c r="AD8" s="309" t="s">
        <v>234</v>
      </c>
      <c r="AE8" s="363">
        <f>IF(AD8='[1]LISTAS DESPLEGABLES'!$H$2,0,IF(AD8='[1]LISTAS DESPLEGABLES'!$H$3,10,20))</f>
        <v>20</v>
      </c>
      <c r="AF8" s="353">
        <f>+P8+S8+U8+X8+AA8+AC8+AE8</f>
        <v>95</v>
      </c>
      <c r="AG8" s="351"/>
      <c r="AH8" s="343"/>
      <c r="AI8" s="283">
        <f>IF(OR(T8="Preventivo + Detectivo",T8="Detectivo",T8="Correctivo"),AF8,"")</f>
        <v>95</v>
      </c>
      <c r="AJ8" s="343"/>
      <c r="AK8" s="338"/>
      <c r="AL8" s="341"/>
      <c r="AM8" s="341"/>
    </row>
    <row r="9" spans="1:39" ht="66.75" customHeight="1" x14ac:dyDescent="0.2">
      <c r="A9" s="321"/>
      <c r="B9" s="321"/>
      <c r="C9" s="284"/>
      <c r="D9" s="291"/>
      <c r="E9" s="291"/>
      <c r="F9" s="159"/>
      <c r="G9" s="292" t="s">
        <v>245</v>
      </c>
      <c r="H9" s="291"/>
      <c r="I9" s="346"/>
      <c r="J9" s="346"/>
      <c r="K9" s="341"/>
      <c r="L9" s="294"/>
      <c r="M9" s="294"/>
      <c r="N9" s="294"/>
      <c r="O9" s="355"/>
      <c r="P9" s="364"/>
      <c r="Q9" s="355"/>
      <c r="R9" s="355"/>
      <c r="S9" s="364"/>
      <c r="T9" s="355"/>
      <c r="U9" s="364"/>
      <c r="V9" s="294"/>
      <c r="W9" s="355"/>
      <c r="X9" s="364"/>
      <c r="Y9" s="355"/>
      <c r="Z9" s="294"/>
      <c r="AA9" s="364"/>
      <c r="AB9" s="294"/>
      <c r="AC9" s="364"/>
      <c r="AD9" s="311"/>
      <c r="AE9" s="364"/>
      <c r="AF9" s="355"/>
      <c r="AG9" s="352"/>
      <c r="AH9" s="343"/>
      <c r="AI9" s="287"/>
      <c r="AJ9" s="343"/>
      <c r="AK9" s="338"/>
      <c r="AL9" s="341"/>
      <c r="AM9" s="341"/>
    </row>
    <row r="10" spans="1:39" ht="66.75" customHeight="1" x14ac:dyDescent="0.2">
      <c r="A10" s="321"/>
      <c r="B10" s="321"/>
      <c r="C10" s="284"/>
      <c r="D10" s="291"/>
      <c r="E10" s="291"/>
      <c r="F10" s="159"/>
      <c r="G10" s="294"/>
      <c r="H10" s="291"/>
      <c r="I10" s="346"/>
      <c r="J10" s="346"/>
      <c r="K10" s="341"/>
      <c r="L10" s="150" t="s">
        <v>268</v>
      </c>
      <c r="M10" s="150" t="s">
        <v>269</v>
      </c>
      <c r="N10" s="150" t="s">
        <v>249</v>
      </c>
      <c r="O10" s="116" t="s">
        <v>227</v>
      </c>
      <c r="P10" s="154">
        <f t="shared" ref="P10:P12" si="5">IF(O10="Adecuado",5,0)</f>
        <v>5</v>
      </c>
      <c r="Q10" s="116" t="s">
        <v>228</v>
      </c>
      <c r="R10" s="116" t="s">
        <v>227</v>
      </c>
      <c r="S10" s="154">
        <f t="shared" ref="S10:S12" si="6">IF(R10="Adecuado",10,0)</f>
        <v>10</v>
      </c>
      <c r="T10" s="116" t="s">
        <v>247</v>
      </c>
      <c r="U10" s="154">
        <f t="shared" ref="U10:U12" si="7">IF(T10="Preventivo",15,IF(T10="Preventivo + Detectivo",15,IF(T10="Detectivo",10,IF(T10="Correctivo",5,0))))</f>
        <v>10</v>
      </c>
      <c r="V10" s="150" t="s">
        <v>230</v>
      </c>
      <c r="W10" s="116" t="s">
        <v>227</v>
      </c>
      <c r="X10" s="154">
        <f t="shared" ref="X10:X12" si="8">IF(W10="Adecuado",5,0)</f>
        <v>5</v>
      </c>
      <c r="Y10" s="167" t="s">
        <v>231</v>
      </c>
      <c r="Z10" s="150" t="s">
        <v>244</v>
      </c>
      <c r="AA10" s="154">
        <f t="shared" ref="AA10:AA12" si="9">IF(Y10="Documentado",15,0)</f>
        <v>15</v>
      </c>
      <c r="AB10" s="150" t="s">
        <v>233</v>
      </c>
      <c r="AC10" s="154">
        <f>IF(AB10='[1]LISTAS DESPLEGABLES'!$G$2,0,IF(AB10='[1]LISTAS DESPLEGABLES'!$G$3,10,30))</f>
        <v>30</v>
      </c>
      <c r="AD10" s="168" t="s">
        <v>234</v>
      </c>
      <c r="AE10" s="154">
        <f>IF(AD10='[1]LISTAS DESPLEGABLES'!$H$2,0,IF(AD10='[1]LISTAS DESPLEGABLES'!$H$3,10,20))</f>
        <v>20</v>
      </c>
      <c r="AF10" s="116">
        <f t="shared" ref="AF10:AF11" si="10">+P10+S10+U10+X10+AA10+AC10+AE10</f>
        <v>95</v>
      </c>
      <c r="AG10" s="98"/>
      <c r="AH10" s="343"/>
      <c r="AI10" s="98">
        <f t="shared" ref="AI10:AI26" si="11">IF(OR(T10="Preventivo + Detectivo",T10="Detectivo",T10="Correctivo"),AF10,"")</f>
        <v>95</v>
      </c>
      <c r="AJ10" s="343"/>
      <c r="AK10" s="338"/>
      <c r="AL10" s="341"/>
      <c r="AM10" s="341"/>
    </row>
    <row r="11" spans="1:39" ht="65.25" customHeight="1" x14ac:dyDescent="0.2">
      <c r="A11" s="321"/>
      <c r="B11" s="321"/>
      <c r="C11" s="284"/>
      <c r="D11" s="291"/>
      <c r="E11" s="291"/>
      <c r="F11" s="322" t="s">
        <v>270</v>
      </c>
      <c r="G11" s="289" t="s">
        <v>271</v>
      </c>
      <c r="H11" s="291"/>
      <c r="I11" s="346"/>
      <c r="J11" s="346"/>
      <c r="K11" s="341"/>
      <c r="L11" s="103" t="s">
        <v>272</v>
      </c>
      <c r="M11" s="103" t="s">
        <v>273</v>
      </c>
      <c r="N11" s="103" t="s">
        <v>274</v>
      </c>
      <c r="O11" s="98" t="s">
        <v>227</v>
      </c>
      <c r="P11" s="37">
        <f t="shared" si="5"/>
        <v>5</v>
      </c>
      <c r="Q11" s="98" t="s">
        <v>228</v>
      </c>
      <c r="R11" s="98" t="s">
        <v>227</v>
      </c>
      <c r="S11" s="37">
        <f t="shared" si="6"/>
        <v>10</v>
      </c>
      <c r="T11" s="98" t="s">
        <v>242</v>
      </c>
      <c r="U11" s="37">
        <f t="shared" si="7"/>
        <v>5</v>
      </c>
      <c r="V11" s="103" t="s">
        <v>230</v>
      </c>
      <c r="W11" s="98" t="s">
        <v>227</v>
      </c>
      <c r="X11" s="37">
        <f t="shared" si="8"/>
        <v>5</v>
      </c>
      <c r="Y11" s="29" t="s">
        <v>239</v>
      </c>
      <c r="Z11" s="103"/>
      <c r="AA11" s="37">
        <f t="shared" si="9"/>
        <v>0</v>
      </c>
      <c r="AB11" s="103" t="s">
        <v>233</v>
      </c>
      <c r="AC11" s="37">
        <f>IF(AB11='[1]LISTAS DESPLEGABLES'!$G$2,0,IF(AB11='[1]LISTAS DESPLEGABLES'!$G$3,10,30))</f>
        <v>30</v>
      </c>
      <c r="AD11" s="30" t="s">
        <v>251</v>
      </c>
      <c r="AE11" s="37">
        <f>IF(AD11='[1]LISTAS DESPLEGABLES'!$H$2,0,IF(AD11='[1]LISTAS DESPLEGABLES'!$H$3,10,20))</f>
        <v>10</v>
      </c>
      <c r="AF11" s="169">
        <f t="shared" si="10"/>
        <v>65</v>
      </c>
      <c r="AG11" s="98" t="str">
        <f t="shared" ref="AG11:AG26" si="12">IF(OR(T11="Preventivo",T11="Preventivo + Detectivo"),AF11,"")</f>
        <v/>
      </c>
      <c r="AH11" s="343"/>
      <c r="AI11" s="98">
        <f t="shared" si="11"/>
        <v>65</v>
      </c>
      <c r="AJ11" s="343"/>
      <c r="AK11" s="338"/>
      <c r="AL11" s="341"/>
      <c r="AM11" s="341"/>
    </row>
    <row r="12" spans="1:39" ht="38.25" customHeight="1" x14ac:dyDescent="0.2">
      <c r="A12" s="301"/>
      <c r="B12" s="301"/>
      <c r="C12" s="287"/>
      <c r="D12" s="290"/>
      <c r="E12" s="290"/>
      <c r="F12" s="323"/>
      <c r="G12" s="290"/>
      <c r="H12" s="290"/>
      <c r="I12" s="347"/>
      <c r="J12" s="347"/>
      <c r="K12" s="342"/>
      <c r="L12" s="103" t="s">
        <v>275</v>
      </c>
      <c r="M12" s="103" t="s">
        <v>276</v>
      </c>
      <c r="N12" s="103" t="s">
        <v>253</v>
      </c>
      <c r="O12" s="98" t="s">
        <v>227</v>
      </c>
      <c r="P12" s="37">
        <f t="shared" si="5"/>
        <v>5</v>
      </c>
      <c r="Q12" s="98" t="s">
        <v>238</v>
      </c>
      <c r="R12" s="98" t="s">
        <v>227</v>
      </c>
      <c r="S12" s="37">
        <f t="shared" si="6"/>
        <v>10</v>
      </c>
      <c r="T12" s="98" t="s">
        <v>242</v>
      </c>
      <c r="U12" s="37">
        <f t="shared" si="7"/>
        <v>5</v>
      </c>
      <c r="V12" s="103" t="s">
        <v>230</v>
      </c>
      <c r="W12" s="98" t="s">
        <v>227</v>
      </c>
      <c r="X12" s="37">
        <f t="shared" si="8"/>
        <v>5</v>
      </c>
      <c r="Y12" s="29" t="s">
        <v>231</v>
      </c>
      <c r="Z12" s="103" t="s">
        <v>277</v>
      </c>
      <c r="AA12" s="37">
        <f t="shared" si="9"/>
        <v>15</v>
      </c>
      <c r="AB12" s="103" t="s">
        <v>233</v>
      </c>
      <c r="AC12" s="37">
        <f>IF(AB12='[1]LISTAS DESPLEGABLES'!$G$2,0,IF(AB12='[1]LISTAS DESPLEGABLES'!$G$3,10,30))</f>
        <v>30</v>
      </c>
      <c r="AD12" s="30" t="s">
        <v>234</v>
      </c>
      <c r="AE12" s="37">
        <f>IF(AD12='[1]LISTAS DESPLEGABLES'!$H$2,0,IF(AD12='[1]LISTAS DESPLEGABLES'!$H$3,10,20))</f>
        <v>20</v>
      </c>
      <c r="AF12" s="98">
        <f t="shared" ref="AF12:AF29" si="13">+P12+S12+U12+X12+AA12+AC12+AE12</f>
        <v>90</v>
      </c>
      <c r="AG12" s="98" t="str">
        <f t="shared" si="12"/>
        <v/>
      </c>
      <c r="AH12" s="344"/>
      <c r="AI12" s="98">
        <f t="shared" si="11"/>
        <v>90</v>
      </c>
      <c r="AJ12" s="344"/>
      <c r="AK12" s="338"/>
      <c r="AL12" s="342"/>
      <c r="AM12" s="342"/>
    </row>
    <row r="13" spans="1:39" s="39" customFormat="1" ht="90.95" customHeight="1" x14ac:dyDescent="0.2">
      <c r="A13" s="283" t="s">
        <v>396</v>
      </c>
      <c r="B13" s="283" t="s">
        <v>188</v>
      </c>
      <c r="C13" s="283" t="s">
        <v>481</v>
      </c>
      <c r="D13" s="324" t="str">
        <f>CONCATENATE(E13," lo que puede generar ",H13)</f>
        <v>Cartera en mora de los FPP superior a los márgenes establecidos (5% del recaudo) por el Ministerio de Agricultura sin que se hayan iniciado los procesos juridicos de cobro lo que puede generar disminución de los recursos disponibles para los proyectos de inversión del FFP y para la sustitución de certificados de compensación Palmera, afectaciones en el factor K el cual es tenido en cuenta en los precios de referencia de las cesiones y compensaciones, incremento de gastos de gestión de cartera, asi como la pérdida de la administración de los FPP.</v>
      </c>
      <c r="E13" s="289" t="s">
        <v>464</v>
      </c>
      <c r="F13" s="324" t="s">
        <v>223</v>
      </c>
      <c r="G13" s="353" t="s">
        <v>279</v>
      </c>
      <c r="H13" s="289" t="s">
        <v>280</v>
      </c>
      <c r="I13" s="316" t="s">
        <v>156</v>
      </c>
      <c r="J13" s="276" t="s">
        <v>175</v>
      </c>
      <c r="K13" s="316" t="str">
        <f>VLOOKUP((VLOOKUP(I13,'MAPAS DE RIESGO'!$D$60:$E$64,2,0)*(VLOOKUP(J13,'MAPAS DE RIESGO'!$D$69:$E$73,2,0))),'MAPAS DE RIESGO'!$D$77:$E$101,2,0)</f>
        <v>Extremo</v>
      </c>
      <c r="L13" s="103" t="s">
        <v>281</v>
      </c>
      <c r="M13" s="103" t="s">
        <v>282</v>
      </c>
      <c r="N13" s="103" t="s">
        <v>249</v>
      </c>
      <c r="O13" s="98" t="s">
        <v>227</v>
      </c>
      <c r="P13" s="149">
        <f t="shared" ref="P13:P19" si="14">IF(O13="Adecuado",5,0)</f>
        <v>5</v>
      </c>
      <c r="Q13" s="98" t="s">
        <v>241</v>
      </c>
      <c r="R13" s="98" t="s">
        <v>227</v>
      </c>
      <c r="S13" s="149">
        <f t="shared" ref="S13:S19" si="15">IF(R13="Adecuado",10,0)</f>
        <v>10</v>
      </c>
      <c r="T13" s="98" t="s">
        <v>229</v>
      </c>
      <c r="U13" s="149">
        <f t="shared" ref="U13:U19" si="16">IF(T13="Preventivo",15,IF(T13="Preventivo + Detectivo",15,IF(T13="Detectivo",10,IF(T13="Correctivo",5,0))))</f>
        <v>15</v>
      </c>
      <c r="V13" s="103" t="s">
        <v>230</v>
      </c>
      <c r="W13" s="98" t="s">
        <v>227</v>
      </c>
      <c r="X13" s="149">
        <f t="shared" ref="X13:X19" si="17">IF(W13="Adecuado",5,0)</f>
        <v>5</v>
      </c>
      <c r="Y13" s="29" t="s">
        <v>231</v>
      </c>
      <c r="Z13" s="103" t="s">
        <v>283</v>
      </c>
      <c r="AA13" s="149">
        <f t="shared" ref="AA13:AA19" si="18">IF(Y13="Documentado",15,0)</f>
        <v>15</v>
      </c>
      <c r="AB13" s="103" t="s">
        <v>233</v>
      </c>
      <c r="AC13" s="149">
        <f>IF(AB13='LISTAS DESPLEGABLES'!$G$2,0,IF(AB13='LISTAS DESPLEGABLES'!$G$3,10,30))</f>
        <v>30</v>
      </c>
      <c r="AD13" s="103" t="s">
        <v>234</v>
      </c>
      <c r="AE13" s="149">
        <f>IF(AD13='LISTAS DESPLEGABLES'!$H$2,0,IF(AD13='LISTAS DESPLEGABLES'!$H$3,10,20))</f>
        <v>20</v>
      </c>
      <c r="AF13" s="130">
        <f t="shared" si="13"/>
        <v>100</v>
      </c>
      <c r="AG13" s="98">
        <f t="shared" si="12"/>
        <v>100</v>
      </c>
      <c r="AH13" s="286">
        <f>AVERAGE(AG13:AG26)</f>
        <v>97.857142857142861</v>
      </c>
      <c r="AI13" s="98" t="str">
        <f t="shared" si="11"/>
        <v/>
      </c>
      <c r="AJ13" s="286">
        <f>AVERAGE(AI13:AI26)</f>
        <v>94.444444444444443</v>
      </c>
      <c r="AK13" s="296" t="s">
        <v>140</v>
      </c>
      <c r="AL13" s="276" t="s">
        <v>167</v>
      </c>
      <c r="AM13" s="276" t="str">
        <f>VLOOKUP((VLOOKUP(AK13,'MAPAS DE RIESGO'!$D$60:$E$64,2,0)*(VLOOKUP(AL13,'MAPAS DE RIESGO'!$D$69:$E$73,2,0))),'MAPAS DE RIESGO'!$D$77:$E$101,2,0)</f>
        <v>Bajo</v>
      </c>
    </row>
    <row r="14" spans="1:39" s="39" customFormat="1" ht="87" customHeight="1" x14ac:dyDescent="0.2">
      <c r="A14" s="284"/>
      <c r="B14" s="284"/>
      <c r="C14" s="284"/>
      <c r="D14" s="325"/>
      <c r="E14" s="291"/>
      <c r="F14" s="325"/>
      <c r="G14" s="354"/>
      <c r="H14" s="291"/>
      <c r="I14" s="317"/>
      <c r="J14" s="319"/>
      <c r="K14" s="317"/>
      <c r="L14" s="103" t="s">
        <v>284</v>
      </c>
      <c r="M14" s="103" t="s">
        <v>285</v>
      </c>
      <c r="N14" s="103" t="s">
        <v>249</v>
      </c>
      <c r="O14" s="98" t="s">
        <v>227</v>
      </c>
      <c r="P14" s="149">
        <f t="shared" si="14"/>
        <v>5</v>
      </c>
      <c r="Q14" s="98" t="s">
        <v>241</v>
      </c>
      <c r="R14" s="98" t="s">
        <v>227</v>
      </c>
      <c r="S14" s="149">
        <f t="shared" si="15"/>
        <v>10</v>
      </c>
      <c r="T14" s="98" t="s">
        <v>229</v>
      </c>
      <c r="U14" s="149">
        <f t="shared" si="16"/>
        <v>15</v>
      </c>
      <c r="V14" s="103" t="s">
        <v>230</v>
      </c>
      <c r="W14" s="98" t="s">
        <v>227</v>
      </c>
      <c r="X14" s="149">
        <f t="shared" si="17"/>
        <v>5</v>
      </c>
      <c r="Y14" s="29" t="s">
        <v>231</v>
      </c>
      <c r="Z14" s="103" t="s">
        <v>283</v>
      </c>
      <c r="AA14" s="149">
        <f t="shared" si="18"/>
        <v>15</v>
      </c>
      <c r="AB14" s="103" t="s">
        <v>233</v>
      </c>
      <c r="AC14" s="149">
        <f>IF(AB14='LISTAS DESPLEGABLES'!$G$2,0,IF(AB14='LISTAS DESPLEGABLES'!$G$3,10,30))</f>
        <v>30</v>
      </c>
      <c r="AD14" s="103" t="s">
        <v>234</v>
      </c>
      <c r="AE14" s="149">
        <f>IF(AD14='LISTAS DESPLEGABLES'!$H$2,0,IF(AD14='LISTAS DESPLEGABLES'!$H$3,10,20))</f>
        <v>20</v>
      </c>
      <c r="AF14" s="130">
        <f t="shared" si="13"/>
        <v>100</v>
      </c>
      <c r="AG14" s="98">
        <f t="shared" si="12"/>
        <v>100</v>
      </c>
      <c r="AH14" s="343"/>
      <c r="AI14" s="98" t="str">
        <f t="shared" si="11"/>
        <v/>
      </c>
      <c r="AJ14" s="343"/>
      <c r="AK14" s="338"/>
      <c r="AL14" s="319"/>
      <c r="AM14" s="319"/>
    </row>
    <row r="15" spans="1:39" s="39" customFormat="1" ht="50.45" customHeight="1" x14ac:dyDescent="0.2">
      <c r="A15" s="284"/>
      <c r="B15" s="284"/>
      <c r="C15" s="284"/>
      <c r="D15" s="325"/>
      <c r="E15" s="291"/>
      <c r="F15" s="325"/>
      <c r="G15" s="354"/>
      <c r="H15" s="291"/>
      <c r="I15" s="317"/>
      <c r="J15" s="319"/>
      <c r="K15" s="317"/>
      <c r="L15" s="103" t="s">
        <v>286</v>
      </c>
      <c r="M15" s="103" t="s">
        <v>287</v>
      </c>
      <c r="N15" s="103" t="s">
        <v>253</v>
      </c>
      <c r="O15" s="98" t="s">
        <v>227</v>
      </c>
      <c r="P15" s="149">
        <f t="shared" si="14"/>
        <v>5</v>
      </c>
      <c r="Q15" s="98" t="s">
        <v>238</v>
      </c>
      <c r="R15" s="98" t="s">
        <v>227</v>
      </c>
      <c r="S15" s="149">
        <f t="shared" si="15"/>
        <v>10</v>
      </c>
      <c r="T15" s="98" t="s">
        <v>246</v>
      </c>
      <c r="U15" s="149">
        <f t="shared" si="16"/>
        <v>15</v>
      </c>
      <c r="V15" s="103" t="s">
        <v>248</v>
      </c>
      <c r="W15" s="98" t="s">
        <v>227</v>
      </c>
      <c r="X15" s="149">
        <f t="shared" si="17"/>
        <v>5</v>
      </c>
      <c r="Y15" s="29" t="s">
        <v>231</v>
      </c>
      <c r="Z15" s="103" t="s">
        <v>288</v>
      </c>
      <c r="AA15" s="149">
        <f t="shared" si="18"/>
        <v>15</v>
      </c>
      <c r="AB15" s="103" t="s">
        <v>233</v>
      </c>
      <c r="AC15" s="149">
        <f>IF(AB15='LISTAS DESPLEGABLES'!$G$2,0,IF(AB15='LISTAS DESPLEGABLES'!$G$3,10,30))</f>
        <v>30</v>
      </c>
      <c r="AD15" s="103" t="s">
        <v>234</v>
      </c>
      <c r="AE15" s="149">
        <f>IF(AD15='LISTAS DESPLEGABLES'!$H$2,0,IF(AD15='LISTAS DESPLEGABLES'!$H$3,10,20))</f>
        <v>20</v>
      </c>
      <c r="AF15" s="130">
        <f t="shared" si="13"/>
        <v>100</v>
      </c>
      <c r="AG15" s="98">
        <f t="shared" si="12"/>
        <v>100</v>
      </c>
      <c r="AH15" s="343"/>
      <c r="AI15" s="98">
        <f t="shared" si="11"/>
        <v>100</v>
      </c>
      <c r="AJ15" s="343"/>
      <c r="AK15" s="338"/>
      <c r="AL15" s="319"/>
      <c r="AM15" s="319"/>
    </row>
    <row r="16" spans="1:39" s="39" customFormat="1" ht="127.5" customHeight="1" x14ac:dyDescent="0.2">
      <c r="A16" s="284"/>
      <c r="B16" s="284"/>
      <c r="C16" s="284"/>
      <c r="D16" s="325"/>
      <c r="E16" s="291"/>
      <c r="F16" s="325"/>
      <c r="G16" s="354"/>
      <c r="H16" s="291"/>
      <c r="I16" s="317"/>
      <c r="J16" s="319"/>
      <c r="K16" s="317"/>
      <c r="L16" s="103" t="s">
        <v>289</v>
      </c>
      <c r="M16" s="150" t="s">
        <v>390</v>
      </c>
      <c r="N16" s="103" t="s">
        <v>249</v>
      </c>
      <c r="O16" s="98" t="s">
        <v>227</v>
      </c>
      <c r="P16" s="149">
        <f t="shared" si="14"/>
        <v>5</v>
      </c>
      <c r="Q16" s="98" t="s">
        <v>238</v>
      </c>
      <c r="R16" s="98" t="s">
        <v>227</v>
      </c>
      <c r="S16" s="149">
        <f t="shared" si="15"/>
        <v>10</v>
      </c>
      <c r="T16" s="98" t="s">
        <v>229</v>
      </c>
      <c r="U16" s="149">
        <f t="shared" si="16"/>
        <v>15</v>
      </c>
      <c r="V16" s="103" t="s">
        <v>248</v>
      </c>
      <c r="W16" s="98" t="s">
        <v>227</v>
      </c>
      <c r="X16" s="149">
        <f t="shared" si="17"/>
        <v>5</v>
      </c>
      <c r="Y16" s="29" t="s">
        <v>231</v>
      </c>
      <c r="Z16" s="103" t="s">
        <v>290</v>
      </c>
      <c r="AA16" s="149">
        <f t="shared" si="18"/>
        <v>15</v>
      </c>
      <c r="AB16" s="103" t="s">
        <v>233</v>
      </c>
      <c r="AC16" s="149">
        <f>IF(AB16='LISTAS DESPLEGABLES'!$G$2,0,IF(AB16='LISTAS DESPLEGABLES'!$G$3,10,30))</f>
        <v>30</v>
      </c>
      <c r="AD16" s="103" t="s">
        <v>234</v>
      </c>
      <c r="AE16" s="149">
        <f>IF(AD16='LISTAS DESPLEGABLES'!$H$2,0,IF(AD16='LISTAS DESPLEGABLES'!$H$3,10,20))</f>
        <v>20</v>
      </c>
      <c r="AF16" s="130">
        <f t="shared" si="13"/>
        <v>100</v>
      </c>
      <c r="AG16" s="98">
        <f t="shared" si="12"/>
        <v>100</v>
      </c>
      <c r="AH16" s="343"/>
      <c r="AI16" s="98" t="str">
        <f t="shared" si="11"/>
        <v/>
      </c>
      <c r="AJ16" s="343"/>
      <c r="AK16" s="338"/>
      <c r="AL16" s="319"/>
      <c r="AM16" s="319"/>
    </row>
    <row r="17" spans="1:39" s="39" customFormat="1" ht="114.75" x14ac:dyDescent="0.2">
      <c r="A17" s="284"/>
      <c r="B17" s="284"/>
      <c r="C17" s="284"/>
      <c r="D17" s="325"/>
      <c r="E17" s="291"/>
      <c r="F17" s="325"/>
      <c r="G17" s="354"/>
      <c r="H17" s="291"/>
      <c r="I17" s="317"/>
      <c r="J17" s="319"/>
      <c r="K17" s="317"/>
      <c r="L17" s="151" t="s">
        <v>291</v>
      </c>
      <c r="M17" s="103" t="s">
        <v>292</v>
      </c>
      <c r="N17" s="103" t="s">
        <v>23</v>
      </c>
      <c r="O17" s="98" t="s">
        <v>227</v>
      </c>
      <c r="P17" s="149">
        <f t="shared" si="14"/>
        <v>5</v>
      </c>
      <c r="Q17" s="98" t="s">
        <v>238</v>
      </c>
      <c r="R17" s="98" t="s">
        <v>227</v>
      </c>
      <c r="S17" s="149">
        <f t="shared" si="15"/>
        <v>10</v>
      </c>
      <c r="T17" s="116" t="s">
        <v>229</v>
      </c>
      <c r="U17" s="149">
        <f t="shared" si="16"/>
        <v>15</v>
      </c>
      <c r="V17" s="103" t="s">
        <v>248</v>
      </c>
      <c r="W17" s="98" t="s">
        <v>227</v>
      </c>
      <c r="X17" s="149">
        <f t="shared" si="17"/>
        <v>5</v>
      </c>
      <c r="Y17" s="29" t="s">
        <v>231</v>
      </c>
      <c r="Z17" s="103" t="s">
        <v>293</v>
      </c>
      <c r="AA17" s="149">
        <f t="shared" si="18"/>
        <v>15</v>
      </c>
      <c r="AB17" s="103" t="s">
        <v>233</v>
      </c>
      <c r="AC17" s="149">
        <f>IF(AB17='LISTAS DESPLEGABLES'!$G$2,0,IF(AB17='LISTAS DESPLEGABLES'!$G$3,10,30))</f>
        <v>30</v>
      </c>
      <c r="AD17" s="103" t="s">
        <v>234</v>
      </c>
      <c r="AE17" s="149">
        <f>IF(AD17='LISTAS DESPLEGABLES'!$H$2,0,IF(AD17='LISTAS DESPLEGABLES'!$H$3,10,20))</f>
        <v>20</v>
      </c>
      <c r="AF17" s="130">
        <f t="shared" si="13"/>
        <v>100</v>
      </c>
      <c r="AG17" s="98">
        <f t="shared" si="12"/>
        <v>100</v>
      </c>
      <c r="AH17" s="343"/>
      <c r="AI17" s="98" t="str">
        <f t="shared" si="11"/>
        <v/>
      </c>
      <c r="AJ17" s="343"/>
      <c r="AK17" s="338"/>
      <c r="AL17" s="319"/>
      <c r="AM17" s="319"/>
    </row>
    <row r="18" spans="1:39" s="39" customFormat="1" ht="127.5" customHeight="1" x14ac:dyDescent="0.2">
      <c r="A18" s="284"/>
      <c r="B18" s="284"/>
      <c r="C18" s="284"/>
      <c r="D18" s="325"/>
      <c r="E18" s="291"/>
      <c r="F18" s="325"/>
      <c r="G18" s="354"/>
      <c r="H18" s="291"/>
      <c r="I18" s="317"/>
      <c r="J18" s="319"/>
      <c r="K18" s="317"/>
      <c r="L18" s="103" t="s">
        <v>294</v>
      </c>
      <c r="M18" s="103" t="s">
        <v>295</v>
      </c>
      <c r="N18" s="103" t="s">
        <v>23</v>
      </c>
      <c r="O18" s="98" t="s">
        <v>227</v>
      </c>
      <c r="P18" s="149">
        <f t="shared" si="14"/>
        <v>5</v>
      </c>
      <c r="Q18" s="98" t="s">
        <v>238</v>
      </c>
      <c r="R18" s="98" t="s">
        <v>227</v>
      </c>
      <c r="S18" s="149">
        <f t="shared" si="15"/>
        <v>10</v>
      </c>
      <c r="T18" s="116" t="s">
        <v>247</v>
      </c>
      <c r="U18" s="149">
        <f t="shared" si="16"/>
        <v>10</v>
      </c>
      <c r="V18" s="103" t="s">
        <v>248</v>
      </c>
      <c r="W18" s="98" t="s">
        <v>227</v>
      </c>
      <c r="X18" s="149">
        <f t="shared" si="17"/>
        <v>5</v>
      </c>
      <c r="Y18" s="29" t="s">
        <v>231</v>
      </c>
      <c r="Z18" s="103" t="s">
        <v>296</v>
      </c>
      <c r="AA18" s="149">
        <f t="shared" si="18"/>
        <v>15</v>
      </c>
      <c r="AB18" s="103" t="s">
        <v>233</v>
      </c>
      <c r="AC18" s="149">
        <f>IF(AB18='LISTAS DESPLEGABLES'!$G$2,0,IF(AB18='LISTAS DESPLEGABLES'!$G$3,10,30))</f>
        <v>30</v>
      </c>
      <c r="AD18" s="103" t="s">
        <v>234</v>
      </c>
      <c r="AE18" s="149">
        <f>IF(AD18='LISTAS DESPLEGABLES'!$H$2,0,IF(AD18='LISTAS DESPLEGABLES'!$H$3,10,20))</f>
        <v>20</v>
      </c>
      <c r="AF18" s="130">
        <f t="shared" si="13"/>
        <v>95</v>
      </c>
      <c r="AG18" s="98" t="str">
        <f t="shared" si="12"/>
        <v/>
      </c>
      <c r="AH18" s="343"/>
      <c r="AI18" s="98">
        <f t="shared" si="11"/>
        <v>95</v>
      </c>
      <c r="AJ18" s="343"/>
      <c r="AK18" s="338"/>
      <c r="AL18" s="319"/>
      <c r="AM18" s="319"/>
    </row>
    <row r="19" spans="1:39" s="39" customFormat="1" ht="102" x14ac:dyDescent="0.2">
      <c r="A19" s="284"/>
      <c r="B19" s="284"/>
      <c r="C19" s="284"/>
      <c r="D19" s="325"/>
      <c r="E19" s="291"/>
      <c r="F19" s="325"/>
      <c r="G19" s="354"/>
      <c r="H19" s="291"/>
      <c r="I19" s="317"/>
      <c r="J19" s="319"/>
      <c r="K19" s="317"/>
      <c r="L19" s="103" t="s">
        <v>297</v>
      </c>
      <c r="M19" s="150" t="s">
        <v>298</v>
      </c>
      <c r="N19" s="103" t="s">
        <v>23</v>
      </c>
      <c r="O19" s="98" t="s">
        <v>227</v>
      </c>
      <c r="P19" s="149">
        <f t="shared" si="14"/>
        <v>5</v>
      </c>
      <c r="Q19" s="98" t="s">
        <v>238</v>
      </c>
      <c r="R19" s="98" t="s">
        <v>227</v>
      </c>
      <c r="S19" s="149">
        <f t="shared" si="15"/>
        <v>10</v>
      </c>
      <c r="T19" s="98" t="s">
        <v>242</v>
      </c>
      <c r="U19" s="149">
        <f t="shared" si="16"/>
        <v>5</v>
      </c>
      <c r="V19" s="103" t="s">
        <v>230</v>
      </c>
      <c r="W19" s="98" t="s">
        <v>227</v>
      </c>
      <c r="X19" s="149">
        <f t="shared" si="17"/>
        <v>5</v>
      </c>
      <c r="Y19" s="29" t="s">
        <v>231</v>
      </c>
      <c r="Z19" s="103" t="s">
        <v>299</v>
      </c>
      <c r="AA19" s="149">
        <f t="shared" si="18"/>
        <v>15</v>
      </c>
      <c r="AB19" s="103" t="s">
        <v>233</v>
      </c>
      <c r="AC19" s="149">
        <f>IF(AB19='LISTAS DESPLEGABLES'!$G$2,0,IF(AB19='LISTAS DESPLEGABLES'!$G$3,10,30))</f>
        <v>30</v>
      </c>
      <c r="AD19" s="103" t="s">
        <v>234</v>
      </c>
      <c r="AE19" s="149">
        <f>IF(AD19='LISTAS DESPLEGABLES'!$H$2,0,IF(AD19='LISTAS DESPLEGABLES'!$H$3,10,20))</f>
        <v>20</v>
      </c>
      <c r="AF19" s="130">
        <f t="shared" si="13"/>
        <v>90</v>
      </c>
      <c r="AG19" s="98" t="str">
        <f t="shared" si="12"/>
        <v/>
      </c>
      <c r="AH19" s="343"/>
      <c r="AI19" s="98">
        <f t="shared" si="11"/>
        <v>90</v>
      </c>
      <c r="AJ19" s="343"/>
      <c r="AK19" s="338"/>
      <c r="AL19" s="319"/>
      <c r="AM19" s="319"/>
    </row>
    <row r="20" spans="1:39" s="39" customFormat="1" ht="102" x14ac:dyDescent="0.2">
      <c r="A20" s="284"/>
      <c r="B20" s="284"/>
      <c r="C20" s="284"/>
      <c r="D20" s="325"/>
      <c r="E20" s="291"/>
      <c r="F20" s="325"/>
      <c r="G20" s="354"/>
      <c r="H20" s="291"/>
      <c r="I20" s="317"/>
      <c r="J20" s="319"/>
      <c r="K20" s="317"/>
      <c r="L20" s="103" t="s">
        <v>300</v>
      </c>
      <c r="M20" s="150" t="s">
        <v>391</v>
      </c>
      <c r="N20" s="103" t="s">
        <v>23</v>
      </c>
      <c r="O20" s="98" t="s">
        <v>227</v>
      </c>
      <c r="P20" s="149">
        <f t="shared" ref="P20:P34" si="19">IF(O20="Adecuado",5,0)</f>
        <v>5</v>
      </c>
      <c r="Q20" s="98" t="s">
        <v>238</v>
      </c>
      <c r="R20" s="98" t="s">
        <v>227</v>
      </c>
      <c r="S20" s="149">
        <f t="shared" ref="S20:S34" si="20">IF(R20="Adecuado",10,0)</f>
        <v>10</v>
      </c>
      <c r="T20" s="98" t="s">
        <v>247</v>
      </c>
      <c r="U20" s="149">
        <f t="shared" ref="U20:U27" si="21">IF(T20="Preventivo",15,IF(T20="Preventivo + Detectivo",15,IF(T20="Detectivo",10,IF(T20="Correctivo",5,0))))</f>
        <v>10</v>
      </c>
      <c r="V20" s="103" t="s">
        <v>230</v>
      </c>
      <c r="W20" s="98" t="s">
        <v>227</v>
      </c>
      <c r="X20" s="149">
        <f t="shared" ref="X20:X28" si="22">IF(W20="Adecuado",5,0)</f>
        <v>5</v>
      </c>
      <c r="Y20" s="29" t="s">
        <v>231</v>
      </c>
      <c r="Z20" s="103" t="s">
        <v>299</v>
      </c>
      <c r="AA20" s="149">
        <f t="shared" ref="AA20:AA34" si="23">IF(Y20="Documentado",15,0)</f>
        <v>15</v>
      </c>
      <c r="AB20" s="103" t="s">
        <v>233</v>
      </c>
      <c r="AC20" s="149">
        <f>IF(AB20='LISTAS DESPLEGABLES'!$G$2,0,IF(AB20='LISTAS DESPLEGABLES'!$G$3,10,30))</f>
        <v>30</v>
      </c>
      <c r="AD20" s="103" t="s">
        <v>234</v>
      </c>
      <c r="AE20" s="149">
        <f>IF(AD20='LISTAS DESPLEGABLES'!$H$2,0,IF(AD20='LISTAS DESPLEGABLES'!$H$3,10,20))</f>
        <v>20</v>
      </c>
      <c r="AF20" s="130">
        <f t="shared" si="13"/>
        <v>95</v>
      </c>
      <c r="AG20" s="98" t="str">
        <f t="shared" si="12"/>
        <v/>
      </c>
      <c r="AH20" s="343"/>
      <c r="AI20" s="98">
        <f t="shared" si="11"/>
        <v>95</v>
      </c>
      <c r="AJ20" s="343"/>
      <c r="AK20" s="338"/>
      <c r="AL20" s="319"/>
      <c r="AM20" s="319"/>
    </row>
    <row r="21" spans="1:39" s="39" customFormat="1" ht="102" x14ac:dyDescent="0.2">
      <c r="A21" s="284"/>
      <c r="B21" s="284"/>
      <c r="C21" s="284"/>
      <c r="D21" s="325"/>
      <c r="E21" s="291"/>
      <c r="F21" s="325"/>
      <c r="G21" s="354"/>
      <c r="H21" s="291"/>
      <c r="I21" s="317"/>
      <c r="J21" s="319"/>
      <c r="K21" s="317"/>
      <c r="L21" s="103" t="s">
        <v>301</v>
      </c>
      <c r="M21" s="30" t="s">
        <v>392</v>
      </c>
      <c r="N21" s="132" t="s">
        <v>23</v>
      </c>
      <c r="O21" s="98" t="s">
        <v>227</v>
      </c>
      <c r="P21" s="149">
        <f>IF(O21="Adecuado",5,0)</f>
        <v>5</v>
      </c>
      <c r="Q21" s="98" t="s">
        <v>238</v>
      </c>
      <c r="R21" s="98" t="s">
        <v>227</v>
      </c>
      <c r="S21" s="149">
        <f>IF(R21="Adecuado",10,0)</f>
        <v>10</v>
      </c>
      <c r="T21" s="98" t="s">
        <v>242</v>
      </c>
      <c r="U21" s="149">
        <f>IF(T21="Preventivo",15,IF(T21="Preventivo + Detectivo",15,IF(T21="Detectivo",10,IF(T21="Correctivo",5,0))))</f>
        <v>5</v>
      </c>
      <c r="V21" s="103" t="s">
        <v>230</v>
      </c>
      <c r="W21" s="98" t="s">
        <v>227</v>
      </c>
      <c r="X21" s="149">
        <f>IF(W21="Adecuado",5,0)</f>
        <v>5</v>
      </c>
      <c r="Y21" s="29" t="s">
        <v>231</v>
      </c>
      <c r="Z21" s="103" t="s">
        <v>299</v>
      </c>
      <c r="AA21" s="149">
        <f>IF(Y21="Documentado",15,0)</f>
        <v>15</v>
      </c>
      <c r="AB21" s="103" t="s">
        <v>233</v>
      </c>
      <c r="AC21" s="149">
        <f>IF(AB21='LISTAS DESPLEGABLES'!$G$2,0,IF(AB21='LISTAS DESPLEGABLES'!$G$3,10,30))</f>
        <v>30</v>
      </c>
      <c r="AD21" s="103" t="s">
        <v>234</v>
      </c>
      <c r="AE21" s="149">
        <f>IF(AD21='LISTAS DESPLEGABLES'!$H$2,0,IF(AD21='LISTAS DESPLEGABLES'!$H$3,10,20))</f>
        <v>20</v>
      </c>
      <c r="AF21" s="98">
        <f t="shared" si="13"/>
        <v>90</v>
      </c>
      <c r="AG21" s="98" t="str">
        <f t="shared" si="12"/>
        <v/>
      </c>
      <c r="AH21" s="343"/>
      <c r="AI21" s="98">
        <f t="shared" si="11"/>
        <v>90</v>
      </c>
      <c r="AJ21" s="343"/>
      <c r="AK21" s="338"/>
      <c r="AL21" s="319"/>
      <c r="AM21" s="319"/>
    </row>
    <row r="22" spans="1:39" s="39" customFormat="1" ht="114.6" customHeight="1" x14ac:dyDescent="0.2">
      <c r="A22" s="284"/>
      <c r="B22" s="284"/>
      <c r="C22" s="284"/>
      <c r="D22" s="325"/>
      <c r="E22" s="291"/>
      <c r="F22" s="325"/>
      <c r="G22" s="354"/>
      <c r="H22" s="291"/>
      <c r="I22" s="317"/>
      <c r="J22" s="319"/>
      <c r="K22" s="317"/>
      <c r="L22" s="103" t="s">
        <v>302</v>
      </c>
      <c r="M22" s="150" t="s">
        <v>393</v>
      </c>
      <c r="N22" s="103" t="s">
        <v>303</v>
      </c>
      <c r="O22" s="98" t="s">
        <v>227</v>
      </c>
      <c r="P22" s="149">
        <f>IF(O22="Adecuado",5,0)</f>
        <v>5</v>
      </c>
      <c r="Q22" s="98" t="s">
        <v>238</v>
      </c>
      <c r="R22" s="98" t="s">
        <v>227</v>
      </c>
      <c r="S22" s="149">
        <f>IF(R22="Adecuado",10,0)</f>
        <v>10</v>
      </c>
      <c r="T22" s="98" t="s">
        <v>242</v>
      </c>
      <c r="U22" s="149">
        <f>IF(T22="Preventivo",15,IF(T22="Preventivo + Detectivo",15,IF(T22="Detectivo",10,IF(T22="Correctivo",5,0))))</f>
        <v>5</v>
      </c>
      <c r="V22" s="103" t="s">
        <v>230</v>
      </c>
      <c r="W22" s="98" t="s">
        <v>227</v>
      </c>
      <c r="X22" s="149">
        <f>IF(W22="Adecuado",5,0)</f>
        <v>5</v>
      </c>
      <c r="Y22" s="29" t="s">
        <v>231</v>
      </c>
      <c r="Z22" s="103" t="s">
        <v>299</v>
      </c>
      <c r="AA22" s="149">
        <f>IF(Y22="Documentado",15,0)</f>
        <v>15</v>
      </c>
      <c r="AB22" s="103" t="s">
        <v>233</v>
      </c>
      <c r="AC22" s="149">
        <f>IF(AB22='LISTAS DESPLEGABLES'!$G$2,0,IF(AB22='LISTAS DESPLEGABLES'!$G$3,10,30))</f>
        <v>30</v>
      </c>
      <c r="AD22" s="103" t="s">
        <v>234</v>
      </c>
      <c r="AE22" s="149">
        <f>IF(AD22='LISTAS DESPLEGABLES'!$H$2,0,IF(AD22='LISTAS DESPLEGABLES'!$H$3,10,20))</f>
        <v>20</v>
      </c>
      <c r="AF22" s="98">
        <f t="shared" si="13"/>
        <v>90</v>
      </c>
      <c r="AG22" s="98" t="str">
        <f t="shared" si="12"/>
        <v/>
      </c>
      <c r="AH22" s="343"/>
      <c r="AI22" s="98">
        <f t="shared" si="11"/>
        <v>90</v>
      </c>
      <c r="AJ22" s="343"/>
      <c r="AK22" s="338"/>
      <c r="AL22" s="319"/>
      <c r="AM22" s="319"/>
    </row>
    <row r="23" spans="1:39" ht="102" x14ac:dyDescent="0.2">
      <c r="A23" s="284"/>
      <c r="B23" s="284"/>
      <c r="C23" s="284"/>
      <c r="D23" s="325"/>
      <c r="E23" s="291"/>
      <c r="F23" s="325"/>
      <c r="G23" s="355"/>
      <c r="H23" s="291"/>
      <c r="I23" s="317"/>
      <c r="J23" s="319"/>
      <c r="K23" s="317"/>
      <c r="L23" s="103" t="s">
        <v>304</v>
      </c>
      <c r="M23" s="150" t="s">
        <v>394</v>
      </c>
      <c r="N23" s="103" t="s">
        <v>253</v>
      </c>
      <c r="O23" s="98" t="s">
        <v>227</v>
      </c>
      <c r="P23" s="149">
        <f t="shared" si="19"/>
        <v>5</v>
      </c>
      <c r="Q23" s="98" t="s">
        <v>238</v>
      </c>
      <c r="R23" s="98" t="s">
        <v>227</v>
      </c>
      <c r="S23" s="149">
        <f t="shared" si="20"/>
        <v>10</v>
      </c>
      <c r="T23" s="98" t="s">
        <v>247</v>
      </c>
      <c r="U23" s="149">
        <f t="shared" si="21"/>
        <v>10</v>
      </c>
      <c r="V23" s="150" t="s">
        <v>248</v>
      </c>
      <c r="W23" s="98" t="s">
        <v>227</v>
      </c>
      <c r="X23" s="149">
        <f t="shared" si="22"/>
        <v>5</v>
      </c>
      <c r="Y23" s="29" t="s">
        <v>231</v>
      </c>
      <c r="Z23" s="103" t="s">
        <v>299</v>
      </c>
      <c r="AA23" s="149">
        <f t="shared" si="23"/>
        <v>15</v>
      </c>
      <c r="AB23" s="103" t="s">
        <v>233</v>
      </c>
      <c r="AC23" s="149">
        <f>IF(AB23='LISTAS DESPLEGABLES'!$G$2,0,IF(AB23='LISTAS DESPLEGABLES'!$G$3,10,30))</f>
        <v>30</v>
      </c>
      <c r="AD23" s="103" t="s">
        <v>234</v>
      </c>
      <c r="AE23" s="149">
        <f>IF(AD23='LISTAS DESPLEGABLES'!$H$2,0,IF(AD23='LISTAS DESPLEGABLES'!$H$3,10,20))</f>
        <v>20</v>
      </c>
      <c r="AF23" s="98">
        <f t="shared" si="13"/>
        <v>95</v>
      </c>
      <c r="AG23" s="98" t="str">
        <f t="shared" si="12"/>
        <v/>
      </c>
      <c r="AH23" s="343"/>
      <c r="AI23" s="98">
        <f t="shared" si="11"/>
        <v>95</v>
      </c>
      <c r="AJ23" s="343"/>
      <c r="AK23" s="338"/>
      <c r="AL23" s="319"/>
      <c r="AM23" s="319"/>
    </row>
    <row r="24" spans="1:39" ht="71.25" customHeight="1" x14ac:dyDescent="0.2">
      <c r="A24" s="284"/>
      <c r="B24" s="284"/>
      <c r="C24" s="284"/>
      <c r="D24" s="325"/>
      <c r="E24" s="291"/>
      <c r="F24" s="325"/>
      <c r="G24" s="292" t="s">
        <v>305</v>
      </c>
      <c r="H24" s="291"/>
      <c r="I24" s="317"/>
      <c r="J24" s="319"/>
      <c r="K24" s="317"/>
      <c r="L24" s="132" t="s">
        <v>306</v>
      </c>
      <c r="M24" s="132" t="s">
        <v>307</v>
      </c>
      <c r="N24" s="132" t="s">
        <v>308</v>
      </c>
      <c r="O24" s="130" t="s">
        <v>227</v>
      </c>
      <c r="P24" s="149">
        <f t="shared" si="19"/>
        <v>5</v>
      </c>
      <c r="Q24" s="98" t="s">
        <v>228</v>
      </c>
      <c r="R24" s="98" t="s">
        <v>227</v>
      </c>
      <c r="S24" s="149">
        <f t="shared" si="20"/>
        <v>10</v>
      </c>
      <c r="T24" s="98" t="s">
        <v>246</v>
      </c>
      <c r="U24" s="149">
        <f t="shared" si="21"/>
        <v>15</v>
      </c>
      <c r="V24" s="103" t="s">
        <v>309</v>
      </c>
      <c r="W24" s="98" t="s">
        <v>227</v>
      </c>
      <c r="X24" s="149">
        <f t="shared" si="22"/>
        <v>5</v>
      </c>
      <c r="Y24" s="29" t="s">
        <v>231</v>
      </c>
      <c r="Z24" s="103" t="s">
        <v>310</v>
      </c>
      <c r="AA24" s="149">
        <f t="shared" si="23"/>
        <v>15</v>
      </c>
      <c r="AB24" s="103" t="s">
        <v>233</v>
      </c>
      <c r="AC24" s="149">
        <f>IF(AB24='LISTAS DESPLEGABLES'!$G$2,0,IF(AB24='LISTAS DESPLEGABLES'!$G$3,10,30))</f>
        <v>30</v>
      </c>
      <c r="AD24" s="103" t="s">
        <v>234</v>
      </c>
      <c r="AE24" s="149">
        <f>IF(AD24='LISTAS DESPLEGABLES'!$H$2,0,IF(AD24='LISTAS DESPLEGABLES'!$H$3,10,20))</f>
        <v>20</v>
      </c>
      <c r="AF24" s="98">
        <f t="shared" si="13"/>
        <v>100</v>
      </c>
      <c r="AG24" s="98">
        <f t="shared" si="12"/>
        <v>100</v>
      </c>
      <c r="AH24" s="343"/>
      <c r="AI24" s="98">
        <f t="shared" si="11"/>
        <v>100</v>
      </c>
      <c r="AJ24" s="343"/>
      <c r="AK24" s="338"/>
      <c r="AL24" s="319"/>
      <c r="AM24" s="319"/>
    </row>
    <row r="25" spans="1:39" ht="38.25" x14ac:dyDescent="0.2">
      <c r="A25" s="284"/>
      <c r="B25" s="284"/>
      <c r="C25" s="284"/>
      <c r="D25" s="325"/>
      <c r="E25" s="291"/>
      <c r="F25" s="325"/>
      <c r="G25" s="293"/>
      <c r="H25" s="291"/>
      <c r="I25" s="317"/>
      <c r="J25" s="319"/>
      <c r="K25" s="317"/>
      <c r="L25" s="132" t="s">
        <v>311</v>
      </c>
      <c r="M25" s="132" t="s">
        <v>312</v>
      </c>
      <c r="N25" s="132" t="s">
        <v>254</v>
      </c>
      <c r="O25" s="130" t="s">
        <v>227</v>
      </c>
      <c r="P25" s="149">
        <f t="shared" si="19"/>
        <v>5</v>
      </c>
      <c r="Q25" s="98" t="s">
        <v>228</v>
      </c>
      <c r="R25" s="98" t="s">
        <v>227</v>
      </c>
      <c r="S25" s="149">
        <f t="shared" si="20"/>
        <v>10</v>
      </c>
      <c r="T25" s="116" t="s">
        <v>247</v>
      </c>
      <c r="U25" s="149">
        <f t="shared" si="21"/>
        <v>10</v>
      </c>
      <c r="V25" s="103" t="s">
        <v>248</v>
      </c>
      <c r="W25" s="98" t="s">
        <v>227</v>
      </c>
      <c r="X25" s="149">
        <f t="shared" si="22"/>
        <v>5</v>
      </c>
      <c r="Y25" s="29" t="s">
        <v>231</v>
      </c>
      <c r="Z25" s="103" t="s">
        <v>310</v>
      </c>
      <c r="AA25" s="149">
        <f t="shared" si="23"/>
        <v>15</v>
      </c>
      <c r="AB25" s="103" t="s">
        <v>233</v>
      </c>
      <c r="AC25" s="149">
        <f>IF(AB25='LISTAS DESPLEGABLES'!$G$2,0,IF(AB25='LISTAS DESPLEGABLES'!$G$3,10,30))</f>
        <v>30</v>
      </c>
      <c r="AD25" s="103" t="s">
        <v>234</v>
      </c>
      <c r="AE25" s="149">
        <f>IF(AD25='LISTAS DESPLEGABLES'!$H$2,0,IF(AD25='LISTAS DESPLEGABLES'!$H$3,10,20))</f>
        <v>20</v>
      </c>
      <c r="AF25" s="98">
        <f t="shared" si="13"/>
        <v>95</v>
      </c>
      <c r="AG25" s="98" t="str">
        <f t="shared" si="12"/>
        <v/>
      </c>
      <c r="AH25" s="343"/>
      <c r="AI25" s="98">
        <f t="shared" si="11"/>
        <v>95</v>
      </c>
      <c r="AJ25" s="343"/>
      <c r="AK25" s="338"/>
      <c r="AL25" s="319"/>
      <c r="AM25" s="319"/>
    </row>
    <row r="26" spans="1:39" ht="33.950000000000003" customHeight="1" x14ac:dyDescent="0.2">
      <c r="A26" s="287"/>
      <c r="B26" s="287"/>
      <c r="C26" s="287"/>
      <c r="D26" s="326"/>
      <c r="E26" s="290"/>
      <c r="F26" s="326"/>
      <c r="G26" s="294"/>
      <c r="H26" s="290"/>
      <c r="I26" s="318"/>
      <c r="J26" s="320"/>
      <c r="K26" s="318"/>
      <c r="L26" s="132" t="s">
        <v>313</v>
      </c>
      <c r="M26" s="132" t="s">
        <v>314</v>
      </c>
      <c r="N26" s="132" t="s">
        <v>308</v>
      </c>
      <c r="O26" s="130" t="s">
        <v>227</v>
      </c>
      <c r="P26" s="149">
        <f t="shared" si="19"/>
        <v>5</v>
      </c>
      <c r="Q26" s="98" t="s">
        <v>238</v>
      </c>
      <c r="R26" s="98" t="s">
        <v>227</v>
      </c>
      <c r="S26" s="149">
        <f t="shared" si="20"/>
        <v>10</v>
      </c>
      <c r="T26" s="98" t="s">
        <v>229</v>
      </c>
      <c r="U26" s="149">
        <f t="shared" si="21"/>
        <v>15</v>
      </c>
      <c r="V26" s="103" t="s">
        <v>315</v>
      </c>
      <c r="W26" s="98" t="s">
        <v>227</v>
      </c>
      <c r="X26" s="149">
        <f t="shared" si="22"/>
        <v>5</v>
      </c>
      <c r="Y26" s="29"/>
      <c r="Z26" s="103"/>
      <c r="AA26" s="149">
        <f t="shared" si="23"/>
        <v>0</v>
      </c>
      <c r="AB26" s="103" t="s">
        <v>233</v>
      </c>
      <c r="AC26" s="149">
        <f>IF(AB26='LISTAS DESPLEGABLES'!$G$2,0,IF(AB26='LISTAS DESPLEGABLES'!$G$3,10,30))</f>
        <v>30</v>
      </c>
      <c r="AD26" s="103" t="s">
        <v>234</v>
      </c>
      <c r="AE26" s="149">
        <f>IF(AD26='LISTAS DESPLEGABLES'!$H$2,0,IF(AD26='LISTAS DESPLEGABLES'!$H$3,10,20))</f>
        <v>20</v>
      </c>
      <c r="AF26" s="98">
        <f t="shared" si="13"/>
        <v>85</v>
      </c>
      <c r="AG26" s="98">
        <f t="shared" si="12"/>
        <v>85</v>
      </c>
      <c r="AH26" s="344"/>
      <c r="AI26" s="98" t="str">
        <f t="shared" si="11"/>
        <v/>
      </c>
      <c r="AJ26" s="344"/>
      <c r="AK26" s="339"/>
      <c r="AL26" s="320"/>
      <c r="AM26" s="320"/>
    </row>
    <row r="27" spans="1:39" ht="63.75" x14ac:dyDescent="0.2">
      <c r="A27" s="306" t="s">
        <v>396</v>
      </c>
      <c r="B27" s="306" t="s">
        <v>478</v>
      </c>
      <c r="C27" s="369" t="s">
        <v>482</v>
      </c>
      <c r="D27" s="299" t="str">
        <f>CONCATENATE(E27," lo que puede generar ",H27)</f>
        <v>Nuevas plantas extractoras u ordenadores de maquila que teniendo la obligación de declarar no lo hagan y por ende tampoco efectúen los pagos de las contribuciones parafiscales palmeras lo que puede generar detrimento patrimonial del Fondo de Fomento Palmero o del Fondo de Estabilización de Precios, incumplimiento de las obligaciones de Fedepalma como administrador de los Fondos Parafiscales Palmeros, así como multas y/o sanciones por los entes de supervisión y control.</v>
      </c>
      <c r="E27" s="297" t="s">
        <v>399</v>
      </c>
      <c r="G27" s="297" t="s">
        <v>400</v>
      </c>
      <c r="H27" s="297" t="s">
        <v>402</v>
      </c>
      <c r="I27" s="316" t="s">
        <v>156</v>
      </c>
      <c r="J27" s="276" t="s">
        <v>175</v>
      </c>
      <c r="K27" s="316" t="str">
        <f>VLOOKUP((VLOOKUP(I27,'MAPAS DE RIESGO'!$D$60:$E$64,2,0)*(VLOOKUP(J27,'MAPAS DE RIESGO'!$D$69:$E$73,2,0))),'MAPAS DE RIESGO'!$D$77:$E$101,2,0)</f>
        <v>Extremo</v>
      </c>
      <c r="L27" s="97" t="s">
        <v>224</v>
      </c>
      <c r="M27" s="103" t="s">
        <v>403</v>
      </c>
      <c r="N27" s="103" t="s">
        <v>249</v>
      </c>
      <c r="O27" s="98" t="s">
        <v>227</v>
      </c>
      <c r="P27" s="37">
        <f t="shared" si="19"/>
        <v>5</v>
      </c>
      <c r="Q27" s="98" t="s">
        <v>228</v>
      </c>
      <c r="R27" s="98" t="s">
        <v>227</v>
      </c>
      <c r="S27" s="37">
        <f t="shared" si="20"/>
        <v>10</v>
      </c>
      <c r="T27" s="98" t="s">
        <v>229</v>
      </c>
      <c r="U27" s="37">
        <f t="shared" si="21"/>
        <v>15</v>
      </c>
      <c r="V27" s="103" t="s">
        <v>230</v>
      </c>
      <c r="W27" s="98" t="s">
        <v>227</v>
      </c>
      <c r="X27" s="37">
        <f t="shared" si="22"/>
        <v>5</v>
      </c>
      <c r="Y27" s="103" t="s">
        <v>231</v>
      </c>
      <c r="Z27" s="103" t="s">
        <v>232</v>
      </c>
      <c r="AA27" s="37">
        <f t="shared" si="23"/>
        <v>15</v>
      </c>
      <c r="AB27" s="103" t="s">
        <v>233</v>
      </c>
      <c r="AC27" s="37">
        <f>IF(AB27='[2]LISTAS DESPLEGABLES'!$G$2,0,IF(AB27='[2]LISTAS DESPLEGABLES'!$G$3,10,30))</f>
        <v>30</v>
      </c>
      <c r="AD27" s="30" t="s">
        <v>234</v>
      </c>
      <c r="AE27" s="37">
        <f>IF(AD27='[2]LISTAS DESPLEGABLES'!$H$2,0,IF(AD27='[2]LISTAS DESPLEGABLES'!$H$3,10,20))</f>
        <v>20</v>
      </c>
      <c r="AF27" s="98">
        <f t="shared" si="13"/>
        <v>100</v>
      </c>
      <c r="AH27" s="283">
        <v>100</v>
      </c>
      <c r="AI27" s="98" t="s">
        <v>462</v>
      </c>
      <c r="AJ27" s="285">
        <f>AVERAGE(AF28:AF35)</f>
        <v>74.285714285714292</v>
      </c>
      <c r="AK27" s="295" t="s">
        <v>148</v>
      </c>
      <c r="AL27" s="275" t="s">
        <v>167</v>
      </c>
      <c r="AM27" s="275" t="str">
        <f>VLOOKUP((VLOOKUP(AK27,'MAPAS DE RIESGO'!$D$60:$E$64,2,0)*(VLOOKUP(AL27,'MAPAS DE RIESGO'!$D$69:$E$73,2,0))),'MAPAS DE RIESGO'!$D$77:$E$101,2,0)</f>
        <v>Moderado</v>
      </c>
    </row>
    <row r="28" spans="1:39" ht="107.25" customHeight="1" x14ac:dyDescent="0.2">
      <c r="A28" s="307"/>
      <c r="B28" s="307"/>
      <c r="C28" s="370"/>
      <c r="D28" s="299"/>
      <c r="E28" s="297"/>
      <c r="G28" s="297"/>
      <c r="H28" s="297"/>
      <c r="I28" s="317"/>
      <c r="J28" s="319"/>
      <c r="K28" s="317"/>
      <c r="L28" s="150" t="s">
        <v>404</v>
      </c>
      <c r="M28" s="150" t="s">
        <v>405</v>
      </c>
      <c r="N28" s="103" t="s">
        <v>406</v>
      </c>
      <c r="O28" s="98" t="s">
        <v>227</v>
      </c>
      <c r="P28" s="37">
        <f t="shared" si="19"/>
        <v>5</v>
      </c>
      <c r="Q28" s="98" t="s">
        <v>238</v>
      </c>
      <c r="R28" s="98" t="s">
        <v>227</v>
      </c>
      <c r="S28" s="37">
        <f t="shared" si="20"/>
        <v>10</v>
      </c>
      <c r="T28" s="98" t="s">
        <v>247</v>
      </c>
      <c r="U28" s="37">
        <f t="shared" ref="U28:U33" si="24">IF(T28="Preventivo",15,IF(T28="Detectivo",10,IF(T28="Correctivo",5,0)))</f>
        <v>10</v>
      </c>
      <c r="V28" s="103" t="s">
        <v>386</v>
      </c>
      <c r="W28" s="98" t="s">
        <v>227</v>
      </c>
      <c r="X28" s="37">
        <f t="shared" si="22"/>
        <v>5</v>
      </c>
      <c r="Y28" s="103" t="s">
        <v>239</v>
      </c>
      <c r="Z28" s="103"/>
      <c r="AA28" s="37">
        <f t="shared" si="23"/>
        <v>0</v>
      </c>
      <c r="AB28" s="103" t="s">
        <v>233</v>
      </c>
      <c r="AC28" s="37">
        <f>IF(AB28='[2]LISTAS DESPLEGABLES'!$G$2,0,IF(AB28='[2]LISTAS DESPLEGABLES'!$G$3,10,30))</f>
        <v>30</v>
      </c>
      <c r="AD28" s="30" t="s">
        <v>234</v>
      </c>
      <c r="AE28" s="37">
        <f>IF(AD28='[2]LISTAS DESPLEGABLES'!$H$2,0,IF(AD28='[2]LISTAS DESPLEGABLES'!$H$3,10,20))</f>
        <v>20</v>
      </c>
      <c r="AF28" s="98">
        <f t="shared" si="13"/>
        <v>80</v>
      </c>
      <c r="AH28" s="284"/>
      <c r="AI28" s="98">
        <v>80</v>
      </c>
      <c r="AJ28" s="285"/>
      <c r="AK28" s="295"/>
      <c r="AL28" s="275"/>
      <c r="AM28" s="275"/>
    </row>
    <row r="29" spans="1:39" ht="45" customHeight="1" x14ac:dyDescent="0.2">
      <c r="A29" s="307"/>
      <c r="B29" s="307"/>
      <c r="C29" s="370"/>
      <c r="D29" s="299"/>
      <c r="E29" s="297"/>
      <c r="G29" s="297"/>
      <c r="H29" s="297"/>
      <c r="I29" s="317"/>
      <c r="J29" s="319"/>
      <c r="K29" s="317"/>
      <c r="L29" s="292" t="s">
        <v>407</v>
      </c>
      <c r="M29" s="292" t="s">
        <v>408</v>
      </c>
      <c r="N29" s="300" t="s">
        <v>249</v>
      </c>
      <c r="O29" s="283" t="s">
        <v>227</v>
      </c>
      <c r="P29" s="312">
        <f t="shared" si="19"/>
        <v>5</v>
      </c>
      <c r="Q29" s="283" t="s">
        <v>238</v>
      </c>
      <c r="R29" s="283" t="s">
        <v>227</v>
      </c>
      <c r="S29" s="312">
        <f t="shared" si="20"/>
        <v>10</v>
      </c>
      <c r="T29" s="283" t="s">
        <v>242</v>
      </c>
      <c r="U29" s="312">
        <f t="shared" si="24"/>
        <v>5</v>
      </c>
      <c r="V29" s="300" t="s">
        <v>230</v>
      </c>
      <c r="W29" s="283" t="s">
        <v>227</v>
      </c>
      <c r="X29" s="312">
        <f>IF(W29="Adecuado",5,0)</f>
        <v>5</v>
      </c>
      <c r="Y29" s="300" t="s">
        <v>231</v>
      </c>
      <c r="Z29" s="300" t="s">
        <v>409</v>
      </c>
      <c r="AA29" s="312">
        <f t="shared" si="23"/>
        <v>15</v>
      </c>
      <c r="AB29" s="300" t="s">
        <v>359</v>
      </c>
      <c r="AC29" s="312">
        <f>IF(AB29='[2]LISTAS DESPLEGABLES'!$G$2,0,IF(AB29='[2]LISTAS DESPLEGABLES'!$G$3,10,30))</f>
        <v>0</v>
      </c>
      <c r="AD29" s="314" t="s">
        <v>234</v>
      </c>
      <c r="AE29" s="312">
        <f>IF(AD29='[2]LISTAS DESPLEGABLES'!$H$2,0,IF(AD29='[2]LISTAS DESPLEGABLES'!$H$3,10,20))</f>
        <v>20</v>
      </c>
      <c r="AF29" s="283">
        <f t="shared" si="13"/>
        <v>60</v>
      </c>
      <c r="AH29" s="284"/>
      <c r="AI29" s="98">
        <v>90</v>
      </c>
      <c r="AJ29" s="285"/>
      <c r="AK29" s="295"/>
      <c r="AL29" s="275"/>
      <c r="AM29" s="275"/>
    </row>
    <row r="30" spans="1:39" ht="45" customHeight="1" x14ac:dyDescent="0.2">
      <c r="A30" s="307"/>
      <c r="B30" s="307"/>
      <c r="C30" s="370"/>
      <c r="D30" s="299"/>
      <c r="E30" s="297"/>
      <c r="G30" s="300" t="s">
        <v>401</v>
      </c>
      <c r="H30" s="297"/>
      <c r="I30" s="317"/>
      <c r="J30" s="319"/>
      <c r="K30" s="317"/>
      <c r="L30" s="294"/>
      <c r="M30" s="294"/>
      <c r="N30" s="301"/>
      <c r="O30" s="287"/>
      <c r="P30" s="313"/>
      <c r="Q30" s="287"/>
      <c r="R30" s="287"/>
      <c r="S30" s="313"/>
      <c r="T30" s="287"/>
      <c r="U30" s="313"/>
      <c r="V30" s="301"/>
      <c r="W30" s="287"/>
      <c r="X30" s="313"/>
      <c r="Y30" s="301"/>
      <c r="Z30" s="301"/>
      <c r="AA30" s="313"/>
      <c r="AB30" s="301"/>
      <c r="AC30" s="313"/>
      <c r="AD30" s="315"/>
      <c r="AE30" s="313"/>
      <c r="AF30" s="287"/>
      <c r="AH30" s="284"/>
      <c r="AI30" s="98" t="s">
        <v>462</v>
      </c>
      <c r="AJ30" s="285"/>
      <c r="AK30" s="295"/>
      <c r="AL30" s="275"/>
      <c r="AM30" s="275"/>
    </row>
    <row r="31" spans="1:39" ht="63.75" x14ac:dyDescent="0.2">
      <c r="A31" s="307"/>
      <c r="B31" s="307"/>
      <c r="C31" s="370"/>
      <c r="D31" s="299"/>
      <c r="E31" s="297"/>
      <c r="G31" s="321"/>
      <c r="H31" s="297"/>
      <c r="I31" s="317"/>
      <c r="J31" s="319"/>
      <c r="K31" s="317"/>
      <c r="L31" s="150" t="s">
        <v>410</v>
      </c>
      <c r="M31" s="150" t="s">
        <v>411</v>
      </c>
      <c r="N31" s="103" t="s">
        <v>249</v>
      </c>
      <c r="O31" s="98" t="s">
        <v>227</v>
      </c>
      <c r="P31" s="37">
        <f t="shared" si="19"/>
        <v>5</v>
      </c>
      <c r="Q31" s="98" t="s">
        <v>238</v>
      </c>
      <c r="R31" s="98" t="s">
        <v>227</v>
      </c>
      <c r="S31" s="37">
        <f t="shared" si="20"/>
        <v>10</v>
      </c>
      <c r="T31" s="98" t="s">
        <v>247</v>
      </c>
      <c r="U31" s="37">
        <f t="shared" si="24"/>
        <v>10</v>
      </c>
      <c r="V31" s="103" t="s">
        <v>248</v>
      </c>
      <c r="W31" s="98" t="s">
        <v>227</v>
      </c>
      <c r="X31" s="37">
        <f t="shared" ref="X31:X42" si="25">IF(W31="Adecuado",5,0)</f>
        <v>5</v>
      </c>
      <c r="Y31" s="103" t="s">
        <v>231</v>
      </c>
      <c r="Z31" s="132" t="s">
        <v>409</v>
      </c>
      <c r="AA31" s="37">
        <f t="shared" si="23"/>
        <v>15</v>
      </c>
      <c r="AB31" s="103" t="s">
        <v>357</v>
      </c>
      <c r="AC31" s="37">
        <f>IF(AB31='[2]LISTAS DESPLEGABLES'!$G$2,0,IF(AB31='[2]LISTAS DESPLEGABLES'!$G$3,10,30))</f>
        <v>30</v>
      </c>
      <c r="AD31" s="30" t="s">
        <v>234</v>
      </c>
      <c r="AE31" s="37">
        <f>IF(AD31='[2]LISTAS DESPLEGABLES'!$H$2,0,IF(AD31='[2]LISTAS DESPLEGABLES'!$H$3,10,20))</f>
        <v>20</v>
      </c>
      <c r="AF31" s="98">
        <f t="shared" ref="AF31:AF42" si="26">+P31+S31+U31+X31+AA31+AC31+AE31</f>
        <v>95</v>
      </c>
      <c r="AH31" s="284"/>
      <c r="AI31" s="98">
        <v>95</v>
      </c>
      <c r="AJ31" s="285"/>
      <c r="AK31" s="295"/>
      <c r="AL31" s="275"/>
      <c r="AM31" s="275"/>
    </row>
    <row r="32" spans="1:39" ht="67.5" customHeight="1" x14ac:dyDescent="0.2">
      <c r="A32" s="307"/>
      <c r="B32" s="307"/>
      <c r="C32" s="370"/>
      <c r="D32" s="299"/>
      <c r="E32" s="297"/>
      <c r="G32" s="321"/>
      <c r="H32" s="297"/>
      <c r="I32" s="317"/>
      <c r="J32" s="319"/>
      <c r="K32" s="317"/>
      <c r="L32" s="150" t="s">
        <v>412</v>
      </c>
      <c r="M32" s="150" t="s">
        <v>413</v>
      </c>
      <c r="N32" s="148" t="s">
        <v>414</v>
      </c>
      <c r="O32" s="98" t="s">
        <v>227</v>
      </c>
      <c r="P32" s="37">
        <f t="shared" si="19"/>
        <v>5</v>
      </c>
      <c r="Q32" s="98" t="s">
        <v>238</v>
      </c>
      <c r="R32" s="98" t="s">
        <v>227</v>
      </c>
      <c r="S32" s="37">
        <f t="shared" si="20"/>
        <v>10</v>
      </c>
      <c r="T32" s="98" t="s">
        <v>247</v>
      </c>
      <c r="U32" s="37">
        <f t="shared" si="24"/>
        <v>10</v>
      </c>
      <c r="V32" s="103" t="s">
        <v>230</v>
      </c>
      <c r="W32" s="98" t="s">
        <v>227</v>
      </c>
      <c r="X32" s="37">
        <f t="shared" si="25"/>
        <v>5</v>
      </c>
      <c r="Y32" s="103" t="s">
        <v>231</v>
      </c>
      <c r="Z32" s="103" t="s">
        <v>409</v>
      </c>
      <c r="AA32" s="37">
        <f t="shared" si="23"/>
        <v>15</v>
      </c>
      <c r="AB32" s="103" t="s">
        <v>359</v>
      </c>
      <c r="AC32" s="37">
        <f>IF(AB32='[2]LISTAS DESPLEGABLES'!$G$2,0,IF(AB32='[2]LISTAS DESPLEGABLES'!$G$3,10,30))</f>
        <v>0</v>
      </c>
      <c r="AD32" s="30" t="s">
        <v>234</v>
      </c>
      <c r="AE32" s="37">
        <f>IF(AD32='[2]LISTAS DESPLEGABLES'!$H$2,0,IF(AD32='[2]LISTAS DESPLEGABLES'!$H$3,10,20))</f>
        <v>20</v>
      </c>
      <c r="AF32" s="98">
        <f t="shared" si="26"/>
        <v>65</v>
      </c>
      <c r="AH32" s="284"/>
      <c r="AI32" s="98">
        <v>65</v>
      </c>
      <c r="AJ32" s="285"/>
      <c r="AK32" s="295"/>
      <c r="AL32" s="275"/>
      <c r="AM32" s="275"/>
    </row>
    <row r="33" spans="1:39" ht="63.75" x14ac:dyDescent="0.2">
      <c r="A33" s="307"/>
      <c r="B33" s="307"/>
      <c r="C33" s="370"/>
      <c r="D33" s="299"/>
      <c r="E33" s="297"/>
      <c r="G33" s="321"/>
      <c r="H33" s="297"/>
      <c r="I33" s="317"/>
      <c r="J33" s="319"/>
      <c r="K33" s="317"/>
      <c r="L33" s="150" t="s">
        <v>415</v>
      </c>
      <c r="M33" s="150" t="s">
        <v>416</v>
      </c>
      <c r="N33" s="148" t="s">
        <v>414</v>
      </c>
      <c r="O33" s="98" t="s">
        <v>227</v>
      </c>
      <c r="P33" s="37">
        <f t="shared" si="19"/>
        <v>5</v>
      </c>
      <c r="Q33" s="98" t="s">
        <v>238</v>
      </c>
      <c r="R33" s="98" t="s">
        <v>227</v>
      </c>
      <c r="S33" s="37">
        <f t="shared" si="20"/>
        <v>10</v>
      </c>
      <c r="T33" s="98" t="s">
        <v>242</v>
      </c>
      <c r="U33" s="37">
        <f t="shared" si="24"/>
        <v>5</v>
      </c>
      <c r="V33" s="103" t="s">
        <v>230</v>
      </c>
      <c r="W33" s="98" t="s">
        <v>227</v>
      </c>
      <c r="X33" s="37">
        <f t="shared" si="25"/>
        <v>5</v>
      </c>
      <c r="Y33" s="103" t="s">
        <v>231</v>
      </c>
      <c r="Z33" s="103" t="s">
        <v>409</v>
      </c>
      <c r="AA33" s="37">
        <f t="shared" si="23"/>
        <v>15</v>
      </c>
      <c r="AB33" s="103" t="s">
        <v>359</v>
      </c>
      <c r="AC33" s="37">
        <f>IF(AB33='[2]LISTAS DESPLEGABLES'!$G$2,0,IF(AB33='[2]LISTAS DESPLEGABLES'!$G$3,10,30))</f>
        <v>0</v>
      </c>
      <c r="AD33" s="30" t="s">
        <v>234</v>
      </c>
      <c r="AE33" s="37">
        <f>IF(AD33='[2]LISTAS DESPLEGABLES'!$H$2,0,IF(AD33='[2]LISTAS DESPLEGABLES'!$H$3,10,20))</f>
        <v>20</v>
      </c>
      <c r="AF33" s="98">
        <f t="shared" si="26"/>
        <v>60</v>
      </c>
      <c r="AH33" s="284"/>
      <c r="AI33" s="98">
        <v>90</v>
      </c>
      <c r="AJ33" s="285"/>
      <c r="AK33" s="295"/>
      <c r="AL33" s="275"/>
      <c r="AM33" s="275"/>
    </row>
    <row r="34" spans="1:39" ht="89.25" x14ac:dyDescent="0.2">
      <c r="A34" s="307"/>
      <c r="B34" s="307"/>
      <c r="C34" s="370"/>
      <c r="D34" s="299"/>
      <c r="E34" s="297"/>
      <c r="G34" s="321"/>
      <c r="H34" s="297"/>
      <c r="I34" s="317"/>
      <c r="J34" s="319"/>
      <c r="K34" s="317"/>
      <c r="L34" s="150" t="s">
        <v>417</v>
      </c>
      <c r="M34" s="150" t="s">
        <v>418</v>
      </c>
      <c r="N34" s="103" t="s">
        <v>249</v>
      </c>
      <c r="O34" s="98" t="s">
        <v>227</v>
      </c>
      <c r="P34" s="37">
        <f t="shared" si="19"/>
        <v>5</v>
      </c>
      <c r="Q34" s="98" t="s">
        <v>238</v>
      </c>
      <c r="R34" s="98" t="s">
        <v>227</v>
      </c>
      <c r="S34" s="37">
        <f t="shared" si="20"/>
        <v>10</v>
      </c>
      <c r="T34" s="98" t="s">
        <v>246</v>
      </c>
      <c r="U34" s="37">
        <f t="shared" ref="U34:U41" si="27">IF(T34="Preventivo",15,IF(T34="Preventivo + Detectivo",15,IF(T34="Detectivo",10,IF(T34="Correctivo",5,0))))</f>
        <v>15</v>
      </c>
      <c r="V34" s="103" t="s">
        <v>230</v>
      </c>
      <c r="W34" s="98" t="s">
        <v>227</v>
      </c>
      <c r="X34" s="37">
        <f t="shared" si="25"/>
        <v>5</v>
      </c>
      <c r="Y34" s="103" t="s">
        <v>231</v>
      </c>
      <c r="Z34" s="103" t="s">
        <v>409</v>
      </c>
      <c r="AA34" s="37">
        <f t="shared" si="23"/>
        <v>15</v>
      </c>
      <c r="AB34" s="103" t="s">
        <v>359</v>
      </c>
      <c r="AC34" s="37">
        <f>IF(AB34='[2]LISTAS DESPLEGABLES'!$G$2,0,IF(AB34='[2]LISTAS DESPLEGABLES'!$G$3,10,30))</f>
        <v>0</v>
      </c>
      <c r="AD34" s="30" t="s">
        <v>234</v>
      </c>
      <c r="AE34" s="37">
        <f>IF(AD34='[2]LISTAS DESPLEGABLES'!$H$2,0,IF(AD34='[2]LISTAS DESPLEGABLES'!$H$3,10,20))</f>
        <v>20</v>
      </c>
      <c r="AF34" s="98">
        <f t="shared" si="26"/>
        <v>70</v>
      </c>
      <c r="AH34" s="284"/>
      <c r="AI34" s="98">
        <v>100</v>
      </c>
      <c r="AJ34" s="285"/>
      <c r="AK34" s="295"/>
      <c r="AL34" s="275"/>
      <c r="AM34" s="275"/>
    </row>
    <row r="35" spans="1:39" ht="63.75" x14ac:dyDescent="0.2">
      <c r="A35" s="307"/>
      <c r="B35" s="307"/>
      <c r="C35" s="370"/>
      <c r="D35" s="299"/>
      <c r="E35" s="297"/>
      <c r="G35" s="321"/>
      <c r="H35" s="297"/>
      <c r="I35" s="317"/>
      <c r="J35" s="319"/>
      <c r="K35" s="317"/>
      <c r="L35" s="38" t="s">
        <v>297</v>
      </c>
      <c r="M35" s="170" t="s">
        <v>473</v>
      </c>
      <c r="N35" s="30" t="s">
        <v>23</v>
      </c>
      <c r="O35" s="128" t="s">
        <v>227</v>
      </c>
      <c r="P35" s="37">
        <f>IF(O35="Adecuado",5,0)</f>
        <v>5</v>
      </c>
      <c r="Q35" s="128" t="s">
        <v>238</v>
      </c>
      <c r="R35" s="128" t="s">
        <v>227</v>
      </c>
      <c r="S35" s="37">
        <f>IF(R35="Adecuado",10,0)</f>
        <v>10</v>
      </c>
      <c r="T35" s="128" t="s">
        <v>242</v>
      </c>
      <c r="U35" s="37">
        <f t="shared" si="27"/>
        <v>5</v>
      </c>
      <c r="V35" s="30" t="s">
        <v>230</v>
      </c>
      <c r="W35" s="128" t="s">
        <v>227</v>
      </c>
      <c r="X35" s="37">
        <f t="shared" si="25"/>
        <v>5</v>
      </c>
      <c r="Y35" s="30" t="s">
        <v>231</v>
      </c>
      <c r="Z35" s="30" t="s">
        <v>288</v>
      </c>
      <c r="AA35" s="37">
        <f>IF(Y35="Documentado",15,0)</f>
        <v>15</v>
      </c>
      <c r="AB35" s="30" t="s">
        <v>233</v>
      </c>
      <c r="AC35" s="37">
        <f>IF(AB35='[2]LISTAS DESPLEGABLES'!$G$2,0,IF(AB35='[2]LISTAS DESPLEGABLES'!$G$3,10,30))</f>
        <v>30</v>
      </c>
      <c r="AD35" s="30" t="s">
        <v>234</v>
      </c>
      <c r="AE35" s="37">
        <f>IF(AD35='[2]LISTAS DESPLEGABLES'!$H$2,0,IF(AD35='[2]LISTAS DESPLEGABLES'!$H$3,10,20))</f>
        <v>20</v>
      </c>
      <c r="AF35" s="98">
        <f t="shared" si="26"/>
        <v>90</v>
      </c>
      <c r="AH35" s="284"/>
      <c r="AI35" s="98">
        <v>90</v>
      </c>
      <c r="AJ35" s="285"/>
      <c r="AK35" s="295"/>
      <c r="AL35" s="275"/>
      <c r="AM35" s="275"/>
    </row>
    <row r="36" spans="1:39" ht="38.25" x14ac:dyDescent="0.2">
      <c r="A36" s="307"/>
      <c r="B36" s="307"/>
      <c r="C36" s="370"/>
      <c r="D36" s="299"/>
      <c r="E36" s="297"/>
      <c r="G36" s="321"/>
      <c r="H36" s="297"/>
      <c r="I36" s="317"/>
      <c r="J36" s="319"/>
      <c r="K36" s="317"/>
      <c r="L36" s="38" t="s">
        <v>300</v>
      </c>
      <c r="M36" s="38" t="s">
        <v>419</v>
      </c>
      <c r="N36" s="30" t="s">
        <v>23</v>
      </c>
      <c r="O36" s="128" t="s">
        <v>227</v>
      </c>
      <c r="P36" s="37">
        <f>IF(O36="Adecuado",5,0)</f>
        <v>5</v>
      </c>
      <c r="Q36" s="128" t="s">
        <v>238</v>
      </c>
      <c r="R36" s="128" t="s">
        <v>227</v>
      </c>
      <c r="S36" s="37">
        <f>IF(R36="Adecuado",10,0)</f>
        <v>10</v>
      </c>
      <c r="T36" s="128" t="s">
        <v>247</v>
      </c>
      <c r="U36" s="37">
        <f t="shared" si="27"/>
        <v>10</v>
      </c>
      <c r="V36" s="30" t="s">
        <v>248</v>
      </c>
      <c r="W36" s="128" t="s">
        <v>227</v>
      </c>
      <c r="X36" s="37">
        <f t="shared" si="25"/>
        <v>5</v>
      </c>
      <c r="Y36" s="30" t="s">
        <v>231</v>
      </c>
      <c r="Z36" s="30" t="s">
        <v>288</v>
      </c>
      <c r="AA36" s="37">
        <f>IF(Y36="Documentado",15,0)</f>
        <v>15</v>
      </c>
      <c r="AB36" s="30" t="s">
        <v>233</v>
      </c>
      <c r="AC36" s="37">
        <f>IF(AB36='[2]LISTAS DESPLEGABLES'!$G$2,0,IF(AB36='[2]LISTAS DESPLEGABLES'!$G$3,10,30))</f>
        <v>30</v>
      </c>
      <c r="AD36" s="30" t="s">
        <v>234</v>
      </c>
      <c r="AE36" s="37">
        <f>IF(AD36='[2]LISTAS DESPLEGABLES'!$H$2,0,IF(AD36='[2]LISTAS DESPLEGABLES'!$H$3,10,20))</f>
        <v>20</v>
      </c>
      <c r="AF36" s="98">
        <f t="shared" si="26"/>
        <v>95</v>
      </c>
      <c r="AH36" s="284"/>
      <c r="AI36" s="98">
        <v>95</v>
      </c>
      <c r="AJ36" s="285"/>
      <c r="AK36" s="295"/>
      <c r="AL36" s="275"/>
      <c r="AM36" s="275"/>
    </row>
    <row r="37" spans="1:39" ht="63.75" x14ac:dyDescent="0.2">
      <c r="A37" s="307"/>
      <c r="B37" s="307"/>
      <c r="C37" s="370"/>
      <c r="D37" s="299"/>
      <c r="E37" s="297"/>
      <c r="G37" s="321"/>
      <c r="H37" s="297"/>
      <c r="I37" s="317"/>
      <c r="J37" s="319"/>
      <c r="K37" s="317"/>
      <c r="L37" s="38" t="s">
        <v>420</v>
      </c>
      <c r="M37" s="160" t="s">
        <v>421</v>
      </c>
      <c r="N37" s="30" t="s">
        <v>422</v>
      </c>
      <c r="O37" s="128" t="s">
        <v>227</v>
      </c>
      <c r="P37" s="37">
        <f t="shared" ref="P37:P42" si="28">IF(O37="Adecuado",5,0)</f>
        <v>5</v>
      </c>
      <c r="Q37" s="128" t="s">
        <v>238</v>
      </c>
      <c r="R37" s="128" t="s">
        <v>227</v>
      </c>
      <c r="S37" s="37">
        <f t="shared" ref="S37:S42" si="29">IF(R37="Adecuado",10,0)</f>
        <v>10</v>
      </c>
      <c r="T37" s="128" t="s">
        <v>242</v>
      </c>
      <c r="U37" s="37">
        <f t="shared" si="27"/>
        <v>5</v>
      </c>
      <c r="V37" s="30" t="s">
        <v>230</v>
      </c>
      <c r="W37" s="128" t="s">
        <v>227</v>
      </c>
      <c r="X37" s="37">
        <f t="shared" si="25"/>
        <v>5</v>
      </c>
      <c r="Y37" s="103" t="s">
        <v>231</v>
      </c>
      <c r="Z37" s="103" t="s">
        <v>409</v>
      </c>
      <c r="AA37" s="37">
        <f t="shared" ref="AA37:AA42" si="30">IF(Y37="Documentado",15,0)</f>
        <v>15</v>
      </c>
      <c r="AB37" s="103" t="s">
        <v>359</v>
      </c>
      <c r="AC37" s="37">
        <f>IF(AB37='[2]LISTAS DESPLEGABLES'!$G$2,0,IF(AB37='[2]LISTAS DESPLEGABLES'!$G$3,10,30))</f>
        <v>0</v>
      </c>
      <c r="AD37" s="30" t="s">
        <v>234</v>
      </c>
      <c r="AE37" s="37">
        <f>IF(AD37='[2]LISTAS DESPLEGABLES'!$H$2,0,IF(AD37='[2]LISTAS DESPLEGABLES'!$H$3,10,20))</f>
        <v>20</v>
      </c>
      <c r="AF37" s="98">
        <f t="shared" si="26"/>
        <v>60</v>
      </c>
      <c r="AH37" s="284"/>
      <c r="AI37" s="98">
        <v>90</v>
      </c>
      <c r="AJ37" s="285"/>
      <c r="AK37" s="295"/>
      <c r="AL37" s="275"/>
      <c r="AM37" s="275"/>
    </row>
    <row r="38" spans="1:39" ht="63.75" x14ac:dyDescent="0.2">
      <c r="A38" s="307"/>
      <c r="B38" s="307"/>
      <c r="C38" s="370"/>
      <c r="D38" s="299"/>
      <c r="E38" s="297"/>
      <c r="G38" s="321"/>
      <c r="H38" s="297"/>
      <c r="I38" s="317"/>
      <c r="J38" s="319"/>
      <c r="K38" s="317"/>
      <c r="L38" s="38" t="s">
        <v>423</v>
      </c>
      <c r="M38" s="160" t="s">
        <v>424</v>
      </c>
      <c r="N38" s="30" t="s">
        <v>425</v>
      </c>
      <c r="O38" s="128" t="s">
        <v>227</v>
      </c>
      <c r="P38" s="37">
        <f t="shared" si="28"/>
        <v>5</v>
      </c>
      <c r="Q38" s="128" t="s">
        <v>238</v>
      </c>
      <c r="R38" s="128" t="s">
        <v>227</v>
      </c>
      <c r="S38" s="37">
        <f t="shared" si="29"/>
        <v>10</v>
      </c>
      <c r="T38" s="128" t="s">
        <v>242</v>
      </c>
      <c r="U38" s="37">
        <f t="shared" si="27"/>
        <v>5</v>
      </c>
      <c r="V38" s="30" t="s">
        <v>230</v>
      </c>
      <c r="W38" s="128" t="s">
        <v>227</v>
      </c>
      <c r="X38" s="37">
        <f t="shared" si="25"/>
        <v>5</v>
      </c>
      <c r="Y38" s="103" t="s">
        <v>231</v>
      </c>
      <c r="Z38" s="103" t="s">
        <v>409</v>
      </c>
      <c r="AA38" s="37">
        <f t="shared" si="30"/>
        <v>15</v>
      </c>
      <c r="AB38" s="30" t="s">
        <v>233</v>
      </c>
      <c r="AC38" s="37">
        <f>IF(AB38='[2]LISTAS DESPLEGABLES'!$G$2,0,IF(AB38='[2]LISTAS DESPLEGABLES'!$G$3,10,30))</f>
        <v>30</v>
      </c>
      <c r="AD38" s="30" t="s">
        <v>234</v>
      </c>
      <c r="AE38" s="37">
        <f>IF(AD38='[2]LISTAS DESPLEGABLES'!$H$2,0,IF(AD38='[2]LISTAS DESPLEGABLES'!$H$3,10,20))</f>
        <v>20</v>
      </c>
      <c r="AF38" s="98">
        <f t="shared" si="26"/>
        <v>90</v>
      </c>
      <c r="AH38" s="284"/>
      <c r="AI38" s="98">
        <v>90</v>
      </c>
      <c r="AJ38" s="285"/>
      <c r="AK38" s="295"/>
      <c r="AL38" s="275"/>
      <c r="AM38" s="275"/>
    </row>
    <row r="39" spans="1:39" ht="63.75" x14ac:dyDescent="0.2">
      <c r="A39" s="308"/>
      <c r="B39" s="308"/>
      <c r="C39" s="371"/>
      <c r="D39" s="299"/>
      <c r="E39" s="297"/>
      <c r="G39" s="301"/>
      <c r="H39" s="297"/>
      <c r="I39" s="318"/>
      <c r="J39" s="320"/>
      <c r="K39" s="318"/>
      <c r="L39" s="153" t="s">
        <v>426</v>
      </c>
      <c r="M39" s="114" t="s">
        <v>427</v>
      </c>
      <c r="N39" s="161" t="s">
        <v>414</v>
      </c>
      <c r="O39" s="130" t="s">
        <v>227</v>
      </c>
      <c r="P39" s="152">
        <f t="shared" si="28"/>
        <v>5</v>
      </c>
      <c r="Q39" s="130" t="s">
        <v>238</v>
      </c>
      <c r="R39" s="130" t="s">
        <v>227</v>
      </c>
      <c r="S39" s="152">
        <f t="shared" si="29"/>
        <v>10</v>
      </c>
      <c r="T39" s="130" t="s">
        <v>247</v>
      </c>
      <c r="U39" s="131">
        <f t="shared" si="27"/>
        <v>10</v>
      </c>
      <c r="V39" s="132" t="s">
        <v>230</v>
      </c>
      <c r="W39" s="130" t="s">
        <v>227</v>
      </c>
      <c r="X39" s="152">
        <f t="shared" si="25"/>
        <v>5</v>
      </c>
      <c r="Y39" s="132" t="s">
        <v>239</v>
      </c>
      <c r="Z39" s="132"/>
      <c r="AA39" s="152">
        <f t="shared" si="30"/>
        <v>0</v>
      </c>
      <c r="AB39" s="103" t="s">
        <v>359</v>
      </c>
      <c r="AC39" s="131">
        <f>IF(AB39='[2]LISTAS DESPLEGABLES'!$G$2,0,IF(AB39='[2]LISTAS DESPLEGABLES'!$G$3,10,30))</f>
        <v>0</v>
      </c>
      <c r="AD39" s="132" t="s">
        <v>234</v>
      </c>
      <c r="AE39" s="131">
        <f>IF(AD39='[2]LISTAS DESPLEGABLES'!$H$2,0,IF(AD39='[2]LISTAS DESPLEGABLES'!$H$3,10,20))</f>
        <v>20</v>
      </c>
      <c r="AF39" s="130">
        <f t="shared" si="26"/>
        <v>50</v>
      </c>
      <c r="AH39" s="284"/>
      <c r="AI39" s="130">
        <v>80</v>
      </c>
      <c r="AJ39" s="286"/>
      <c r="AK39" s="296"/>
      <c r="AL39" s="276"/>
      <c r="AM39" s="276"/>
    </row>
    <row r="40" spans="1:39" ht="140.25" x14ac:dyDescent="0.2">
      <c r="A40" s="299" t="s">
        <v>396</v>
      </c>
      <c r="B40" s="299" t="s">
        <v>188</v>
      </c>
      <c r="C40" s="281" t="s">
        <v>483</v>
      </c>
      <c r="D40" s="309" t="str">
        <f>CONCATENATE(E40," lo que se deriva en ",H40)</f>
        <v>Reporte de información falsa o con errores para la liquidación de las declaraciones de cesiones y compensaciones de estabilización y de la cuota de fomento palmero lo que se deriva en distorsión del mercado, reducción del recaudo de las contribuciones parafiscales o mayores pagos por compensaciones</v>
      </c>
      <c r="E40" s="309" t="s">
        <v>428</v>
      </c>
      <c r="G40" s="309" t="s">
        <v>429</v>
      </c>
      <c r="H40" s="309" t="s">
        <v>431</v>
      </c>
      <c r="I40" s="277" t="s">
        <v>148</v>
      </c>
      <c r="J40" s="277" t="s">
        <v>175</v>
      </c>
      <c r="K40" s="278" t="str">
        <f>VLOOKUP((VLOOKUP(I40,'MAPAS DE RIESGO'!$D$60:$E$64,2,0)*(VLOOKUP(J40,'MAPAS DE RIESGO'!$D$69:$E$73,2,0))),'MAPAS DE RIESGO'!$D$77:$E$101,2,0)</f>
        <v>Alto</v>
      </c>
      <c r="L40" s="150" t="s">
        <v>432</v>
      </c>
      <c r="M40" s="102" t="s">
        <v>433</v>
      </c>
      <c r="N40" s="103" t="s">
        <v>434</v>
      </c>
      <c r="O40" s="98" t="s">
        <v>227</v>
      </c>
      <c r="P40" s="149">
        <f t="shared" si="28"/>
        <v>5</v>
      </c>
      <c r="Q40" s="98" t="s">
        <v>238</v>
      </c>
      <c r="R40" s="98" t="s">
        <v>227</v>
      </c>
      <c r="S40" s="149">
        <f t="shared" si="29"/>
        <v>10</v>
      </c>
      <c r="T40" s="98" t="s">
        <v>465</v>
      </c>
      <c r="U40" s="37">
        <v>15</v>
      </c>
      <c r="V40" s="103" t="s">
        <v>230</v>
      </c>
      <c r="W40" s="98" t="s">
        <v>227</v>
      </c>
      <c r="X40" s="149">
        <f t="shared" si="25"/>
        <v>5</v>
      </c>
      <c r="Y40" s="103" t="s">
        <v>231</v>
      </c>
      <c r="Z40" s="103" t="s">
        <v>435</v>
      </c>
      <c r="AA40" s="149">
        <f t="shared" si="30"/>
        <v>15</v>
      </c>
      <c r="AB40" s="103" t="s">
        <v>233</v>
      </c>
      <c r="AC40" s="37">
        <f>IF(AB40='[2]LISTAS DESPLEGABLES'!$G$2,0,IF(AB40='[2]LISTAS DESPLEGABLES'!$G$3,10,30))</f>
        <v>30</v>
      </c>
      <c r="AD40" s="103" t="s">
        <v>234</v>
      </c>
      <c r="AE40" s="37">
        <f>IF(AD40='[2]LISTAS DESPLEGABLES'!$H$2,0,IF(AD40='[2]LISTAS DESPLEGABLES'!$H$3,10,20))</f>
        <v>20</v>
      </c>
      <c r="AF40" s="98">
        <f t="shared" si="26"/>
        <v>100</v>
      </c>
      <c r="AG40" s="57"/>
      <c r="AH40" s="279">
        <f>AVERAGE(AF40,AF45)</f>
        <v>100</v>
      </c>
      <c r="AI40" s="37"/>
      <c r="AJ40" s="280">
        <f>AVERAGE(AF40:AF50)</f>
        <v>90.625</v>
      </c>
      <c r="AK40" s="277" t="s">
        <v>132</v>
      </c>
      <c r="AL40" s="277" t="s">
        <v>167</v>
      </c>
      <c r="AM40" s="278" t="str">
        <f>VLOOKUP((VLOOKUP(AK40,'MAPAS DE RIESGO'!$D$60:$E$64,2,0)*(VLOOKUP(AL40,'MAPAS DE RIESGO'!$D$69:$E$73,2,0))),'MAPAS DE RIESGO'!$D$77:$E$101,2,0)</f>
        <v>Bajo</v>
      </c>
    </row>
    <row r="41" spans="1:39" ht="51" x14ac:dyDescent="0.2">
      <c r="A41" s="299"/>
      <c r="B41" s="299"/>
      <c r="C41" s="281"/>
      <c r="D41" s="310"/>
      <c r="E41" s="310"/>
      <c r="G41" s="310"/>
      <c r="H41" s="310"/>
      <c r="I41" s="277"/>
      <c r="J41" s="277"/>
      <c r="K41" s="278"/>
      <c r="L41" s="103" t="s">
        <v>436</v>
      </c>
      <c r="M41" s="103" t="s">
        <v>437</v>
      </c>
      <c r="N41" s="103" t="s">
        <v>438</v>
      </c>
      <c r="O41" s="98" t="s">
        <v>227</v>
      </c>
      <c r="P41" s="149">
        <f t="shared" si="28"/>
        <v>5</v>
      </c>
      <c r="Q41" s="98" t="s">
        <v>238</v>
      </c>
      <c r="R41" s="98" t="s">
        <v>227</v>
      </c>
      <c r="S41" s="149">
        <f t="shared" si="29"/>
        <v>10</v>
      </c>
      <c r="T41" s="98" t="s">
        <v>247</v>
      </c>
      <c r="U41" s="37">
        <f t="shared" si="27"/>
        <v>10</v>
      </c>
      <c r="V41" s="103" t="s">
        <v>243</v>
      </c>
      <c r="W41" s="98" t="s">
        <v>227</v>
      </c>
      <c r="X41" s="149">
        <f t="shared" si="25"/>
        <v>5</v>
      </c>
      <c r="Y41" s="103" t="s">
        <v>231</v>
      </c>
      <c r="Z41" s="103" t="s">
        <v>439</v>
      </c>
      <c r="AA41" s="149">
        <f t="shared" si="30"/>
        <v>15</v>
      </c>
      <c r="AB41" s="103" t="s">
        <v>357</v>
      </c>
      <c r="AC41" s="37">
        <f>IF(AB41='[2]LISTAS DESPLEGABLES'!$G$2,0,IF(AB41='[2]LISTAS DESPLEGABLES'!$G$3,10,30))</f>
        <v>30</v>
      </c>
      <c r="AD41" s="30" t="s">
        <v>234</v>
      </c>
      <c r="AE41" s="37">
        <f>IF(AD41='[2]LISTAS DESPLEGABLES'!$H$2,0,IF(AD41='[2]LISTAS DESPLEGABLES'!$H$3,10,20))</f>
        <v>20</v>
      </c>
      <c r="AF41" s="98">
        <f t="shared" si="26"/>
        <v>95</v>
      </c>
      <c r="AG41" s="57"/>
      <c r="AH41" s="279"/>
      <c r="AI41" s="37"/>
      <c r="AJ41" s="280"/>
      <c r="AK41" s="277"/>
      <c r="AL41" s="277"/>
      <c r="AM41" s="278"/>
    </row>
    <row r="42" spans="1:39" ht="50.1" customHeight="1" x14ac:dyDescent="0.2">
      <c r="A42" s="299"/>
      <c r="B42" s="299"/>
      <c r="C42" s="281"/>
      <c r="D42" s="310"/>
      <c r="E42" s="310"/>
      <c r="G42" s="311"/>
      <c r="H42" s="310"/>
      <c r="I42" s="277"/>
      <c r="J42" s="277"/>
      <c r="K42" s="278"/>
      <c r="L42" s="299" t="s">
        <v>440</v>
      </c>
      <c r="M42" s="299" t="s">
        <v>441</v>
      </c>
      <c r="N42" s="281" t="s">
        <v>254</v>
      </c>
      <c r="O42" s="288" t="s">
        <v>227</v>
      </c>
      <c r="P42" s="279">
        <f t="shared" si="28"/>
        <v>5</v>
      </c>
      <c r="Q42" s="282" t="s">
        <v>238</v>
      </c>
      <c r="R42" s="288" t="s">
        <v>227</v>
      </c>
      <c r="S42" s="279">
        <f t="shared" si="29"/>
        <v>10</v>
      </c>
      <c r="T42" s="282" t="s">
        <v>247</v>
      </c>
      <c r="U42" s="279">
        <v>10</v>
      </c>
      <c r="V42" s="288" t="s">
        <v>309</v>
      </c>
      <c r="W42" s="288" t="s">
        <v>227</v>
      </c>
      <c r="X42" s="279">
        <f t="shared" si="25"/>
        <v>5</v>
      </c>
      <c r="Y42" s="298" t="s">
        <v>231</v>
      </c>
      <c r="Z42" s="299" t="s">
        <v>277</v>
      </c>
      <c r="AA42" s="279">
        <f t="shared" si="30"/>
        <v>15</v>
      </c>
      <c r="AB42" s="297" t="s">
        <v>233</v>
      </c>
      <c r="AC42" s="279">
        <f>IF(AB42='[3]LISTAS DESPLEGABLES'!$G$2,0,IF(AB42='[3]LISTAS DESPLEGABLES'!$G$3,10,30))</f>
        <v>30</v>
      </c>
      <c r="AD42" s="281" t="s">
        <v>234</v>
      </c>
      <c r="AE42" s="279">
        <f>IF(AD42='[3]LISTAS DESPLEGABLES'!$H$2,0,IF(AD42='[3]LISTAS DESPLEGABLES'!$H$3,10,20))</f>
        <v>20</v>
      </c>
      <c r="AF42" s="282">
        <f t="shared" si="26"/>
        <v>95</v>
      </c>
      <c r="AG42" s="57"/>
      <c r="AH42" s="279"/>
      <c r="AI42" s="37"/>
      <c r="AJ42" s="280"/>
      <c r="AK42" s="277"/>
      <c r="AL42" s="277"/>
      <c r="AM42" s="278"/>
    </row>
    <row r="43" spans="1:39" ht="88.5" customHeight="1" x14ac:dyDescent="0.2">
      <c r="A43" s="299"/>
      <c r="B43" s="299"/>
      <c r="C43" s="281"/>
      <c r="D43" s="310"/>
      <c r="E43" s="310"/>
      <c r="G43" s="164" t="s">
        <v>463</v>
      </c>
      <c r="H43" s="310"/>
      <c r="I43" s="277"/>
      <c r="J43" s="277"/>
      <c r="K43" s="278"/>
      <c r="L43" s="299"/>
      <c r="M43" s="299"/>
      <c r="N43" s="281"/>
      <c r="O43" s="288"/>
      <c r="P43" s="279"/>
      <c r="Q43" s="282"/>
      <c r="R43" s="288"/>
      <c r="S43" s="279"/>
      <c r="T43" s="282"/>
      <c r="U43" s="279"/>
      <c r="V43" s="288"/>
      <c r="W43" s="288"/>
      <c r="X43" s="279"/>
      <c r="Y43" s="298"/>
      <c r="Z43" s="299"/>
      <c r="AA43" s="279"/>
      <c r="AB43" s="297"/>
      <c r="AC43" s="279"/>
      <c r="AD43" s="281"/>
      <c r="AE43" s="279"/>
      <c r="AF43" s="282"/>
      <c r="AG43" s="57"/>
      <c r="AH43" s="279"/>
      <c r="AI43" s="37"/>
      <c r="AJ43" s="280"/>
      <c r="AK43" s="277"/>
      <c r="AL43" s="277"/>
      <c r="AM43" s="278"/>
    </row>
    <row r="44" spans="1:39" ht="44.25" customHeight="1" x14ac:dyDescent="0.2">
      <c r="A44" s="299"/>
      <c r="B44" s="299"/>
      <c r="C44" s="281"/>
      <c r="D44" s="310"/>
      <c r="E44" s="310"/>
      <c r="G44" s="309" t="s">
        <v>442</v>
      </c>
      <c r="H44" s="310"/>
      <c r="I44" s="277"/>
      <c r="J44" s="277"/>
      <c r="K44" s="278"/>
      <c r="L44" s="299"/>
      <c r="M44" s="299"/>
      <c r="N44" s="281"/>
      <c r="O44" s="288"/>
      <c r="P44" s="279"/>
      <c r="Q44" s="282"/>
      <c r="R44" s="288"/>
      <c r="S44" s="279"/>
      <c r="T44" s="282"/>
      <c r="U44" s="279"/>
      <c r="V44" s="288"/>
      <c r="W44" s="288"/>
      <c r="X44" s="279"/>
      <c r="Y44" s="298"/>
      <c r="Z44" s="299"/>
      <c r="AA44" s="279"/>
      <c r="AB44" s="297"/>
      <c r="AC44" s="279"/>
      <c r="AD44" s="281"/>
      <c r="AE44" s="279"/>
      <c r="AF44" s="282"/>
      <c r="AG44" s="57"/>
      <c r="AH44" s="279"/>
      <c r="AI44" s="37"/>
      <c r="AJ44" s="280"/>
      <c r="AK44" s="277"/>
      <c r="AL44" s="277"/>
      <c r="AM44" s="278"/>
    </row>
    <row r="45" spans="1:39" ht="76.5" x14ac:dyDescent="0.2">
      <c r="A45" s="299"/>
      <c r="B45" s="299"/>
      <c r="C45" s="281"/>
      <c r="D45" s="310"/>
      <c r="E45" s="310"/>
      <c r="G45" s="310"/>
      <c r="H45" s="310"/>
      <c r="I45" s="277"/>
      <c r="J45" s="277"/>
      <c r="K45" s="278"/>
      <c r="L45" s="97" t="s">
        <v>443</v>
      </c>
      <c r="M45" s="97" t="s">
        <v>444</v>
      </c>
      <c r="N45" s="98" t="s">
        <v>445</v>
      </c>
      <c r="O45" s="29" t="s">
        <v>227</v>
      </c>
      <c r="P45" s="37">
        <f>IF(O45="Adecuado",5,0)</f>
        <v>5</v>
      </c>
      <c r="Q45" s="98" t="s">
        <v>228</v>
      </c>
      <c r="R45" s="29" t="s">
        <v>227</v>
      </c>
      <c r="S45" s="37">
        <f>IF(R45="Adecuado",10,0)</f>
        <v>10</v>
      </c>
      <c r="T45" s="29" t="s">
        <v>465</v>
      </c>
      <c r="U45" s="37">
        <v>15</v>
      </c>
      <c r="V45" s="29" t="s">
        <v>252</v>
      </c>
      <c r="W45" s="29" t="s">
        <v>227</v>
      </c>
      <c r="X45" s="37">
        <f>IF(W45="Adecuado",5,0)</f>
        <v>5</v>
      </c>
      <c r="Y45" s="29" t="s">
        <v>231</v>
      </c>
      <c r="Z45" s="103" t="s">
        <v>446</v>
      </c>
      <c r="AA45" s="37">
        <f>IF(Y45="Documentado",15,0)</f>
        <v>15</v>
      </c>
      <c r="AB45" s="103" t="s">
        <v>233</v>
      </c>
      <c r="AC45" s="37">
        <f>IF(AB45='[4]LISTAS DESPLEGABLES'!$G$2,0,IF(AB45='[4]LISTAS DESPLEGABLES'!$G$3,10,30))</f>
        <v>30</v>
      </c>
      <c r="AD45" s="128" t="s">
        <v>234</v>
      </c>
      <c r="AE45" s="37">
        <f>IF(AD45='[4]LISTAS DESPLEGABLES'!$H$2,0,IF(AD45='[4]LISTAS DESPLEGABLES'!$H$3,10,20))</f>
        <v>20</v>
      </c>
      <c r="AF45" s="98">
        <f>+P45+S45+U45+X45+AA45+AC45+AE45</f>
        <v>100</v>
      </c>
      <c r="AG45" s="57"/>
      <c r="AH45" s="279"/>
      <c r="AI45" s="37"/>
      <c r="AJ45" s="280"/>
      <c r="AK45" s="277"/>
      <c r="AL45" s="277"/>
      <c r="AM45" s="278"/>
    </row>
    <row r="46" spans="1:39" ht="69.95" customHeight="1" x14ac:dyDescent="0.2">
      <c r="A46" s="299"/>
      <c r="B46" s="299"/>
      <c r="C46" s="281"/>
      <c r="D46" s="310"/>
      <c r="E46" s="310"/>
      <c r="G46" s="311"/>
      <c r="H46" s="310"/>
      <c r="I46" s="277"/>
      <c r="J46" s="277"/>
      <c r="K46" s="278"/>
      <c r="L46" s="297" t="s">
        <v>447</v>
      </c>
      <c r="M46" s="297" t="s">
        <v>448</v>
      </c>
      <c r="N46" s="305" t="s">
        <v>449</v>
      </c>
      <c r="O46" s="288" t="s">
        <v>227</v>
      </c>
      <c r="P46" s="302">
        <f>IF(O46="Adecuado",5,0)</f>
        <v>5</v>
      </c>
      <c r="Q46" s="282" t="s">
        <v>228</v>
      </c>
      <c r="R46" s="288" t="s">
        <v>227</v>
      </c>
      <c r="S46" s="302">
        <f>IF(R46="Adecuado",10,0)</f>
        <v>10</v>
      </c>
      <c r="T46" s="288" t="s">
        <v>247</v>
      </c>
      <c r="U46" s="302">
        <f>IF(T46="Preventivo",15,IF(T46="Detectivo",10,IF(T46="Correctivo",5,0)))</f>
        <v>10</v>
      </c>
      <c r="V46" s="288" t="s">
        <v>252</v>
      </c>
      <c r="W46" s="288" t="s">
        <v>227</v>
      </c>
      <c r="X46" s="302">
        <f>IF(W46="Adecuado",5,0)</f>
        <v>5</v>
      </c>
      <c r="Y46" s="303" t="s">
        <v>231</v>
      </c>
      <c r="Z46" s="304" t="s">
        <v>450</v>
      </c>
      <c r="AA46" s="302">
        <f>IF(Y46="Documentado",15,0)</f>
        <v>15</v>
      </c>
      <c r="AB46" s="297" t="s">
        <v>357</v>
      </c>
      <c r="AC46" s="279">
        <f>IF(AB46='[3]LISTAS DESPLEGABLES'!$G$2,0,IF(AB46='[3]LISTAS DESPLEGABLES'!$G$3,10,30))</f>
        <v>30</v>
      </c>
      <c r="AD46" s="281" t="s">
        <v>234</v>
      </c>
      <c r="AE46" s="279">
        <f>IF(AD46='[3]LISTAS DESPLEGABLES'!$H$2,0,IF(AD46='[3]LISTAS DESPLEGABLES'!$H$3,10,20))</f>
        <v>20</v>
      </c>
      <c r="AF46" s="282">
        <f>+P46+S46+U46+X46+AA46+AC46+AE46</f>
        <v>95</v>
      </c>
      <c r="AG46" s="57"/>
      <c r="AH46" s="279"/>
      <c r="AI46" s="37"/>
      <c r="AJ46" s="280"/>
      <c r="AK46" s="277"/>
      <c r="AL46" s="277"/>
      <c r="AM46" s="278"/>
    </row>
    <row r="47" spans="1:39" ht="69.95" customHeight="1" x14ac:dyDescent="0.2">
      <c r="A47" s="299"/>
      <c r="B47" s="299"/>
      <c r="C47" s="281"/>
      <c r="D47" s="310"/>
      <c r="E47" s="310"/>
      <c r="G47" s="309" t="s">
        <v>430</v>
      </c>
      <c r="H47" s="310"/>
      <c r="I47" s="277"/>
      <c r="J47" s="277"/>
      <c r="K47" s="278"/>
      <c r="L47" s="297"/>
      <c r="M47" s="297"/>
      <c r="N47" s="305"/>
      <c r="O47" s="288"/>
      <c r="P47" s="302"/>
      <c r="Q47" s="282"/>
      <c r="R47" s="288"/>
      <c r="S47" s="302"/>
      <c r="T47" s="288"/>
      <c r="U47" s="302"/>
      <c r="V47" s="288"/>
      <c r="W47" s="288"/>
      <c r="X47" s="302"/>
      <c r="Y47" s="303"/>
      <c r="Z47" s="304"/>
      <c r="AA47" s="302"/>
      <c r="AB47" s="297"/>
      <c r="AC47" s="279"/>
      <c r="AD47" s="281"/>
      <c r="AE47" s="279"/>
      <c r="AF47" s="282"/>
      <c r="AG47" s="57"/>
      <c r="AH47" s="279"/>
      <c r="AI47" s="37"/>
      <c r="AJ47" s="280"/>
      <c r="AK47" s="277"/>
      <c r="AL47" s="277"/>
      <c r="AM47" s="278"/>
    </row>
    <row r="48" spans="1:39" ht="102" x14ac:dyDescent="0.2">
      <c r="A48" s="299"/>
      <c r="B48" s="299"/>
      <c r="C48" s="281"/>
      <c r="D48" s="310"/>
      <c r="E48" s="310"/>
      <c r="G48" s="310"/>
      <c r="H48" s="310"/>
      <c r="I48" s="277"/>
      <c r="J48" s="277"/>
      <c r="K48" s="278"/>
      <c r="L48" s="97" t="s">
        <v>451</v>
      </c>
      <c r="M48" s="97" t="s">
        <v>452</v>
      </c>
      <c r="N48" s="116" t="s">
        <v>453</v>
      </c>
      <c r="O48" s="29" t="s">
        <v>227</v>
      </c>
      <c r="P48" s="165">
        <f>IF(O48="Adecuado",5,0)</f>
        <v>5</v>
      </c>
      <c r="Q48" s="98" t="s">
        <v>238</v>
      </c>
      <c r="R48" s="29" t="s">
        <v>227</v>
      </c>
      <c r="S48" s="165">
        <f>IF(R48="Adecuado",10,0)</f>
        <v>10</v>
      </c>
      <c r="T48" s="29" t="s">
        <v>242</v>
      </c>
      <c r="U48" s="165">
        <f>IF(T48="Preventivo",15,IF(T48="Detectivo",10,IF(T48="Correctivo",5,0)))</f>
        <v>5</v>
      </c>
      <c r="V48" s="29" t="s">
        <v>230</v>
      </c>
      <c r="W48" s="29" t="s">
        <v>227</v>
      </c>
      <c r="X48" s="165">
        <f>IF(W48="Adecuado",5,0)</f>
        <v>5</v>
      </c>
      <c r="Y48" s="166" t="s">
        <v>231</v>
      </c>
      <c r="Z48" s="150" t="s">
        <v>450</v>
      </c>
      <c r="AA48" s="165">
        <f>IF(Y48="Documentado",15,0)</f>
        <v>15</v>
      </c>
      <c r="AB48" s="103" t="s">
        <v>357</v>
      </c>
      <c r="AC48" s="37">
        <f>IF(AB48='[3]LISTAS DESPLEGABLES'!$G$2,0,IF(AB48='[3]LISTAS DESPLEGABLES'!$G$3,10,30))</f>
        <v>30</v>
      </c>
      <c r="AD48" s="128" t="s">
        <v>234</v>
      </c>
      <c r="AE48" s="37">
        <f>IF(AD48='[3]LISTAS DESPLEGABLES'!$H$2,0,IF(AD48='[3]LISTAS DESPLEGABLES'!$H$3,10,20))</f>
        <v>20</v>
      </c>
      <c r="AF48" s="98">
        <f t="shared" ref="AF48:AF53" si="31">+P48+S48+U48+X48+AA48+AC48+AE48</f>
        <v>90</v>
      </c>
      <c r="AG48" s="57"/>
      <c r="AH48" s="279"/>
      <c r="AI48" s="37"/>
      <c r="AJ48" s="280"/>
      <c r="AK48" s="277"/>
      <c r="AL48" s="277"/>
      <c r="AM48" s="278"/>
    </row>
    <row r="49" spans="1:39" ht="165.75" x14ac:dyDescent="0.2">
      <c r="A49" s="299"/>
      <c r="B49" s="299"/>
      <c r="C49" s="281"/>
      <c r="D49" s="310"/>
      <c r="E49" s="310"/>
      <c r="G49" s="310"/>
      <c r="H49" s="310"/>
      <c r="I49" s="277"/>
      <c r="J49" s="277"/>
      <c r="K49" s="278"/>
      <c r="L49" s="97" t="s">
        <v>454</v>
      </c>
      <c r="M49" s="103" t="s">
        <v>455</v>
      </c>
      <c r="N49" s="128" t="s">
        <v>456</v>
      </c>
      <c r="O49" s="29" t="s">
        <v>227</v>
      </c>
      <c r="P49" s="165">
        <f>IF(O49="Adecuado",5,0)</f>
        <v>5</v>
      </c>
      <c r="Q49" s="98" t="s">
        <v>238</v>
      </c>
      <c r="R49" s="29" t="s">
        <v>227</v>
      </c>
      <c r="S49" s="165">
        <f>IF(R49="Adecuado",10,0)</f>
        <v>10</v>
      </c>
      <c r="T49" s="29" t="s">
        <v>242</v>
      </c>
      <c r="U49" s="165">
        <f>IF(T49="Preventivo",15,IF(T49="Detectivo",10,IF(T49="Correctivo",5,0)))</f>
        <v>5</v>
      </c>
      <c r="V49" s="29" t="s">
        <v>230</v>
      </c>
      <c r="W49" s="29" t="s">
        <v>227</v>
      </c>
      <c r="X49" s="165">
        <f>IF(W49="Adecuado",5,0)</f>
        <v>5</v>
      </c>
      <c r="Y49" s="166" t="s">
        <v>231</v>
      </c>
      <c r="Z49" s="150" t="s">
        <v>457</v>
      </c>
      <c r="AA49" s="165">
        <f>IF(Y49="Documentado",15,0)</f>
        <v>15</v>
      </c>
      <c r="AB49" s="150" t="s">
        <v>233</v>
      </c>
      <c r="AC49" s="154">
        <f>IF(AB49='[3]LISTAS DESPLEGABLES'!$G$2,0,IF(AB49='[3]LISTAS DESPLEGABLES'!$G$3,10,30))</f>
        <v>30</v>
      </c>
      <c r="AD49" s="98" t="s">
        <v>234</v>
      </c>
      <c r="AE49" s="154">
        <f>IF(AD49='[3]LISTAS DESPLEGABLES'!$H$2,0,IF(AD49='[3]LISTAS DESPLEGABLES'!$H$3,10,20))</f>
        <v>20</v>
      </c>
      <c r="AF49" s="98">
        <f t="shared" si="31"/>
        <v>90</v>
      </c>
      <c r="AG49" s="57"/>
      <c r="AH49" s="279"/>
      <c r="AI49" s="37"/>
      <c r="AJ49" s="280"/>
      <c r="AK49" s="277"/>
      <c r="AL49" s="277"/>
      <c r="AM49" s="278"/>
    </row>
    <row r="50" spans="1:39" ht="107.25" customHeight="1" x14ac:dyDescent="0.2">
      <c r="A50" s="299"/>
      <c r="B50" s="299"/>
      <c r="C50" s="281"/>
      <c r="D50" s="311"/>
      <c r="E50" s="311"/>
      <c r="G50" s="311"/>
      <c r="H50" s="311"/>
      <c r="I50" s="277"/>
      <c r="J50" s="277"/>
      <c r="K50" s="278"/>
      <c r="L50" s="97" t="s">
        <v>458</v>
      </c>
      <c r="M50" s="97" t="s">
        <v>459</v>
      </c>
      <c r="N50" s="116" t="s">
        <v>460</v>
      </c>
      <c r="O50" s="29" t="s">
        <v>227</v>
      </c>
      <c r="P50" s="165">
        <f>IF(O50="Adecuado",5,0)</f>
        <v>5</v>
      </c>
      <c r="Q50" s="98" t="s">
        <v>238</v>
      </c>
      <c r="R50" s="29" t="s">
        <v>227</v>
      </c>
      <c r="S50" s="165">
        <f>IF(R50="Adecuado",10,0)</f>
        <v>10</v>
      </c>
      <c r="T50" s="29" t="s">
        <v>242</v>
      </c>
      <c r="U50" s="165">
        <f>IF(T50="Preventivo",15,IF(T50="Detectivo",10,IF(T50="Correctivo",5,0)))</f>
        <v>5</v>
      </c>
      <c r="V50" s="29" t="s">
        <v>230</v>
      </c>
      <c r="W50" s="29" t="s">
        <v>227</v>
      </c>
      <c r="X50" s="165">
        <f>IF(W50="Adecuado",5,0)</f>
        <v>5</v>
      </c>
      <c r="Y50" s="166" t="s">
        <v>231</v>
      </c>
      <c r="Z50" s="150" t="s">
        <v>461</v>
      </c>
      <c r="AA50" s="165">
        <f>IF(Y50="Documentado",15,0)</f>
        <v>15</v>
      </c>
      <c r="AB50" s="150" t="s">
        <v>240</v>
      </c>
      <c r="AC50" s="154">
        <f>IF(AB50='[3]LISTAS DESPLEGABLES'!$G$2,0,IF(AB50='[3]LISTAS DESPLEGABLES'!$G$3,10,30))</f>
        <v>0</v>
      </c>
      <c r="AD50" s="98" t="s">
        <v>234</v>
      </c>
      <c r="AE50" s="154">
        <f>IF(AD50='[3]LISTAS DESPLEGABLES'!$H$2,0,IF(AD50='[3]LISTAS DESPLEGABLES'!$H$3,10,20))</f>
        <v>20</v>
      </c>
      <c r="AF50" s="98">
        <f t="shared" si="31"/>
        <v>60</v>
      </c>
      <c r="AG50" s="57"/>
      <c r="AH50" s="279"/>
      <c r="AI50" s="37"/>
      <c r="AJ50" s="280"/>
      <c r="AK50" s="277"/>
      <c r="AL50" s="277"/>
      <c r="AM50" s="278"/>
    </row>
    <row r="51" spans="1:39" ht="63.75" x14ac:dyDescent="0.2">
      <c r="A51" s="306" t="s">
        <v>396</v>
      </c>
      <c r="B51" s="306" t="s">
        <v>188</v>
      </c>
      <c r="C51" s="369" t="s">
        <v>484</v>
      </c>
      <c r="D51" s="314" t="str">
        <f>CONCATENATE(E51,"lo que podría generar ",H51)</f>
        <v>Contrabando y comercialización ilegal de los productos de la palma de aceitelo que podría generar distorsiones en la comercialización de productos de la agroindustria en la cadena, competencia desleal, afectación en la rentabilidad del negocio palmero, evasión y elusión de la contribuciones parafiscales palmeras e IVA, así como posible afectación del mecanismo de estabilización del FEP Palmero.</v>
      </c>
      <c r="E51" s="299" t="s">
        <v>466</v>
      </c>
      <c r="G51" s="314" t="s">
        <v>467</v>
      </c>
      <c r="H51" s="357" t="s">
        <v>468</v>
      </c>
      <c r="I51" s="345" t="s">
        <v>148</v>
      </c>
      <c r="J51" s="345" t="s">
        <v>179</v>
      </c>
      <c r="K51" s="365" t="str">
        <f>VLOOKUP((VLOOKUP(I51,'MAPAS DE RIESGO'!$D$60:$E$64,2,0)*(VLOOKUP(J51,'MAPAS DE RIESGO'!$D$69:$E$73,2,0))),'MAPAS DE RIESGO'!$D$77:$E$101,2,0)</f>
        <v>Extremo</v>
      </c>
      <c r="L51" s="150" t="s">
        <v>410</v>
      </c>
      <c r="M51" s="150" t="s">
        <v>411</v>
      </c>
      <c r="N51" s="103" t="s">
        <v>249</v>
      </c>
      <c r="O51" s="98" t="s">
        <v>227</v>
      </c>
      <c r="P51" s="37">
        <f t="shared" ref="P51:P53" si="32">IF(O51="Adecuado",5,0)</f>
        <v>5</v>
      </c>
      <c r="Q51" s="98" t="s">
        <v>238</v>
      </c>
      <c r="R51" s="98" t="s">
        <v>227</v>
      </c>
      <c r="S51" s="37">
        <f t="shared" ref="S51:S53" si="33">IF(R51="Adecuado",10,0)</f>
        <v>10</v>
      </c>
      <c r="T51" s="98" t="s">
        <v>247</v>
      </c>
      <c r="U51" s="37">
        <f t="shared" ref="U51:U52" si="34">IF(T51="Preventivo",15,IF(T51="Detectivo",10,IF(T51="Correctivo",5,0)))</f>
        <v>10</v>
      </c>
      <c r="V51" s="103" t="s">
        <v>248</v>
      </c>
      <c r="W51" s="98" t="s">
        <v>227</v>
      </c>
      <c r="X51" s="37">
        <f t="shared" ref="X51:X53" si="35">IF(W51="Adecuado",5,0)</f>
        <v>5</v>
      </c>
      <c r="Y51" s="103" t="s">
        <v>231</v>
      </c>
      <c r="Z51" s="132" t="s">
        <v>409</v>
      </c>
      <c r="AA51" s="37">
        <f t="shared" ref="AA51:AA53" si="36">IF(Y51="Documentado",15,0)</f>
        <v>15</v>
      </c>
      <c r="AB51" s="103" t="s">
        <v>357</v>
      </c>
      <c r="AC51" s="37">
        <f>IF(AB51='[2]LISTAS DESPLEGABLES'!$G$2,0,IF(AB51='[2]LISTAS DESPLEGABLES'!$G$3,10,30))</f>
        <v>30</v>
      </c>
      <c r="AD51" s="30" t="s">
        <v>234</v>
      </c>
      <c r="AE51" s="37">
        <f>IF(AD51='[2]LISTAS DESPLEGABLES'!$H$2,0,IF(AD51='[2]LISTAS DESPLEGABLES'!$H$3,10,20))</f>
        <v>20</v>
      </c>
      <c r="AF51" s="98">
        <f t="shared" si="31"/>
        <v>95</v>
      </c>
      <c r="AH51" s="279">
        <v>0</v>
      </c>
      <c r="AI51" s="37"/>
      <c r="AJ51" s="279">
        <f>AVERAGE(AF51:AF55)</f>
        <v>51</v>
      </c>
      <c r="AK51" s="345" t="s">
        <v>140</v>
      </c>
      <c r="AL51" s="345" t="s">
        <v>179</v>
      </c>
      <c r="AM51" s="340" t="str">
        <f>VLOOKUP((VLOOKUP(AK51,'MAPAS DE RIESGO'!$D$60:$E$64,2,0)*(VLOOKUP(AL51,'MAPAS DE RIESGO'!$D$69:$E$73,2,0))),'MAPAS DE RIESGO'!$D$77:$E$101,2,0)</f>
        <v>Alto</v>
      </c>
    </row>
    <row r="52" spans="1:39" ht="63.75" x14ac:dyDescent="0.2">
      <c r="A52" s="307"/>
      <c r="B52" s="307"/>
      <c r="C52" s="370"/>
      <c r="D52" s="356"/>
      <c r="E52" s="299"/>
      <c r="G52" s="356"/>
      <c r="H52" s="358"/>
      <c r="I52" s="346"/>
      <c r="J52" s="346"/>
      <c r="K52" s="366"/>
      <c r="L52" s="150" t="s">
        <v>412</v>
      </c>
      <c r="M52" s="150" t="s">
        <v>413</v>
      </c>
      <c r="N52" s="148" t="s">
        <v>414</v>
      </c>
      <c r="O52" s="98" t="s">
        <v>227</v>
      </c>
      <c r="P52" s="37">
        <f t="shared" si="32"/>
        <v>5</v>
      </c>
      <c r="Q52" s="98" t="s">
        <v>238</v>
      </c>
      <c r="R52" s="98" t="s">
        <v>227</v>
      </c>
      <c r="S52" s="37">
        <f t="shared" si="33"/>
        <v>10</v>
      </c>
      <c r="T52" s="98" t="s">
        <v>247</v>
      </c>
      <c r="U52" s="37">
        <f t="shared" si="34"/>
        <v>10</v>
      </c>
      <c r="V52" s="103" t="s">
        <v>230</v>
      </c>
      <c r="W52" s="98" t="s">
        <v>227</v>
      </c>
      <c r="X52" s="37">
        <f t="shared" si="35"/>
        <v>5</v>
      </c>
      <c r="Y52" s="103" t="s">
        <v>231</v>
      </c>
      <c r="Z52" s="103" t="s">
        <v>409</v>
      </c>
      <c r="AA52" s="37">
        <f t="shared" si="36"/>
        <v>15</v>
      </c>
      <c r="AB52" s="103" t="s">
        <v>359</v>
      </c>
      <c r="AC52" s="37">
        <f>IF(AB52='[2]LISTAS DESPLEGABLES'!$G$2,0,IF(AB52='[2]LISTAS DESPLEGABLES'!$G$3,10,30))</f>
        <v>0</v>
      </c>
      <c r="AD52" s="30" t="s">
        <v>234</v>
      </c>
      <c r="AE52" s="37">
        <f>IF(AD52='[2]LISTAS DESPLEGABLES'!$H$2,0,IF(AD52='[2]LISTAS DESPLEGABLES'!$H$3,10,20))</f>
        <v>20</v>
      </c>
      <c r="AF52" s="98">
        <f t="shared" si="31"/>
        <v>65</v>
      </c>
      <c r="AH52" s="279"/>
      <c r="AI52" s="37"/>
      <c r="AJ52" s="279"/>
      <c r="AK52" s="346"/>
      <c r="AL52" s="346"/>
      <c r="AM52" s="341"/>
    </row>
    <row r="53" spans="1:39" ht="153" customHeight="1" x14ac:dyDescent="0.2">
      <c r="A53" s="307"/>
      <c r="B53" s="307"/>
      <c r="C53" s="370"/>
      <c r="D53" s="356"/>
      <c r="E53" s="299"/>
      <c r="G53" s="315"/>
      <c r="H53" s="358"/>
      <c r="I53" s="346"/>
      <c r="J53" s="346"/>
      <c r="K53" s="366"/>
      <c r="L53" s="150" t="s">
        <v>432</v>
      </c>
      <c r="M53" s="102" t="s">
        <v>433</v>
      </c>
      <c r="N53" s="103" t="s">
        <v>434</v>
      </c>
      <c r="O53" s="98" t="s">
        <v>227</v>
      </c>
      <c r="P53" s="149">
        <f t="shared" si="32"/>
        <v>5</v>
      </c>
      <c r="Q53" s="98" t="s">
        <v>238</v>
      </c>
      <c r="R53" s="98" t="s">
        <v>227</v>
      </c>
      <c r="S53" s="149">
        <f t="shared" si="33"/>
        <v>10</v>
      </c>
      <c r="T53" s="98" t="s">
        <v>247</v>
      </c>
      <c r="U53" s="37">
        <f t="shared" ref="U53" si="37">IF(T53="Preventivo",15,IF(T53="Preventivo + Detectivo",15,IF(T53="Detectivo",10,IF(T53="Correctivo",5,0))))</f>
        <v>10</v>
      </c>
      <c r="V53" s="103" t="s">
        <v>230</v>
      </c>
      <c r="W53" s="98" t="s">
        <v>227</v>
      </c>
      <c r="X53" s="149">
        <f t="shared" si="35"/>
        <v>5</v>
      </c>
      <c r="Y53" s="103" t="s">
        <v>231</v>
      </c>
      <c r="Z53" s="103" t="s">
        <v>435</v>
      </c>
      <c r="AA53" s="149">
        <f t="shared" si="36"/>
        <v>15</v>
      </c>
      <c r="AB53" s="103" t="s">
        <v>233</v>
      </c>
      <c r="AC53" s="37">
        <f>IF(AB53='[2]LISTAS DESPLEGABLES'!$G$2,0,IF(AB53='[2]LISTAS DESPLEGABLES'!$G$3,10,30))</f>
        <v>30</v>
      </c>
      <c r="AD53" s="103" t="s">
        <v>234</v>
      </c>
      <c r="AE53" s="37">
        <f>IF(AD53='[2]LISTAS DESPLEGABLES'!$H$2,0,IF(AD53='[2]LISTAS DESPLEGABLES'!$H$3,10,20))</f>
        <v>20</v>
      </c>
      <c r="AF53" s="98">
        <f t="shared" si="31"/>
        <v>95</v>
      </c>
      <c r="AH53" s="279"/>
      <c r="AI53" s="37"/>
      <c r="AJ53" s="279"/>
      <c r="AK53" s="346"/>
      <c r="AL53" s="346"/>
      <c r="AM53" s="341"/>
    </row>
    <row r="54" spans="1:39" ht="38.25" x14ac:dyDescent="0.2">
      <c r="A54" s="307"/>
      <c r="B54" s="307"/>
      <c r="C54" s="370"/>
      <c r="D54" s="356"/>
      <c r="E54" s="299"/>
      <c r="G54" s="38" t="s">
        <v>469</v>
      </c>
      <c r="H54" s="358"/>
      <c r="I54" s="346"/>
      <c r="J54" s="346"/>
      <c r="K54" s="366"/>
      <c r="L54" s="361"/>
      <c r="M54" s="359" t="s">
        <v>474</v>
      </c>
      <c r="N54" s="172"/>
      <c r="O54" s="172"/>
      <c r="P54" s="172"/>
      <c r="Q54" s="172"/>
      <c r="R54" s="172"/>
      <c r="S54" s="172"/>
      <c r="T54" s="172"/>
      <c r="U54" s="172"/>
      <c r="V54" s="172"/>
      <c r="W54" s="172"/>
      <c r="X54" s="172"/>
      <c r="Y54" s="172"/>
      <c r="Z54" s="172"/>
      <c r="AA54" s="172"/>
      <c r="AB54" s="172"/>
      <c r="AC54" s="172"/>
      <c r="AD54" s="172"/>
      <c r="AE54" s="172"/>
      <c r="AF54" s="131">
        <v>0</v>
      </c>
      <c r="AH54" s="279"/>
      <c r="AI54" s="37"/>
      <c r="AJ54" s="279"/>
      <c r="AK54" s="346"/>
      <c r="AL54" s="346"/>
      <c r="AM54" s="341"/>
    </row>
    <row r="55" spans="1:39" ht="30" customHeight="1" x14ac:dyDescent="0.2">
      <c r="A55" s="307"/>
      <c r="B55" s="307"/>
      <c r="C55" s="370"/>
      <c r="D55" s="356"/>
      <c r="E55" s="314"/>
      <c r="G55" s="160" t="s">
        <v>470</v>
      </c>
      <c r="H55" s="358"/>
      <c r="I55" s="347"/>
      <c r="J55" s="347"/>
      <c r="K55" s="367"/>
      <c r="L55" s="362"/>
      <c r="M55" s="360"/>
      <c r="N55" s="173"/>
      <c r="O55" s="173"/>
      <c r="P55" s="173"/>
      <c r="Q55" s="173"/>
      <c r="R55" s="173"/>
      <c r="S55" s="173"/>
      <c r="T55" s="173"/>
      <c r="U55" s="173"/>
      <c r="V55" s="173"/>
      <c r="W55" s="173"/>
      <c r="X55" s="173"/>
      <c r="Y55" s="173"/>
      <c r="Z55" s="173"/>
      <c r="AA55" s="173"/>
      <c r="AB55" s="173"/>
      <c r="AC55" s="173"/>
      <c r="AD55" s="173"/>
      <c r="AE55" s="173"/>
      <c r="AF55" s="163">
        <v>0</v>
      </c>
      <c r="AH55" s="279"/>
      <c r="AI55" s="37"/>
      <c r="AJ55" s="279"/>
      <c r="AK55" s="347"/>
      <c r="AL55" s="347"/>
      <c r="AM55" s="342"/>
    </row>
    <row r="56" spans="1:39" ht="140.25" customHeight="1" x14ac:dyDescent="0.2">
      <c r="A56" s="281" t="s">
        <v>396</v>
      </c>
      <c r="B56" s="281" t="s">
        <v>188</v>
      </c>
      <c r="C56" s="281" t="s">
        <v>485</v>
      </c>
      <c r="D56" s="299" t="str">
        <f>CONCATENATE(E56,"lo que podría generar ",H56)</f>
        <v>Operaciones ficticias de aceite de palma en el mercado nacional o internacionallo que podría generar afectación en la rentabilidad del negocio palmero, evasión y elusión de las contribuciones parafiscales palmeras, posible afectación del mecanismo de estabilización del FEP Palmero.</v>
      </c>
      <c r="E56" s="299" t="s">
        <v>477</v>
      </c>
      <c r="F56" s="40"/>
      <c r="G56" s="38" t="s">
        <v>476</v>
      </c>
      <c r="H56" s="299" t="s">
        <v>471</v>
      </c>
      <c r="I56" s="376" t="s">
        <v>156</v>
      </c>
      <c r="J56" s="374" t="s">
        <v>175</v>
      </c>
      <c r="K56" s="372" t="str">
        <f>VLOOKUP((VLOOKUP(I56,'MAPAS DE RIESGO'!$D$60:$E$64,2,0)*(VLOOKUP(J56,'MAPAS DE RIESGO'!$D$69:$E$73,2,0))),'MAPAS DE RIESGO'!$D$77:$E$101,2,0)</f>
        <v>Extremo</v>
      </c>
      <c r="L56" s="292" t="s">
        <v>432</v>
      </c>
      <c r="M56" s="292" t="s">
        <v>433</v>
      </c>
      <c r="N56" s="300" t="s">
        <v>434</v>
      </c>
      <c r="O56" s="283" t="s">
        <v>227</v>
      </c>
      <c r="P56" s="283">
        <f t="shared" ref="P56" si="38">IF(O56="Adecuado",5,0)</f>
        <v>5</v>
      </c>
      <c r="Q56" s="283" t="s">
        <v>238</v>
      </c>
      <c r="R56" s="283" t="s">
        <v>227</v>
      </c>
      <c r="S56" s="283">
        <f t="shared" ref="S56" si="39">IF(R56="Adecuado",10,0)</f>
        <v>10</v>
      </c>
      <c r="T56" s="348" t="s">
        <v>465</v>
      </c>
      <c r="U56" s="312">
        <v>15</v>
      </c>
      <c r="V56" s="300" t="s">
        <v>230</v>
      </c>
      <c r="W56" s="283" t="s">
        <v>227</v>
      </c>
      <c r="X56" s="283">
        <f t="shared" ref="X56" si="40">IF(W56="Adecuado",5,0)</f>
        <v>5</v>
      </c>
      <c r="Y56" s="283" t="s">
        <v>231</v>
      </c>
      <c r="Z56" s="300" t="s">
        <v>435</v>
      </c>
      <c r="AA56" s="283">
        <f t="shared" ref="AA56" si="41">IF(Y56="Documentado",15,0)</f>
        <v>15</v>
      </c>
      <c r="AB56" s="300" t="s">
        <v>359</v>
      </c>
      <c r="AC56" s="283">
        <f>IF(AB56='[2]LISTAS DESPLEGABLES'!$G$2,0,IF(AB56='[2]LISTAS DESPLEGABLES'!$G$3,10,30))</f>
        <v>0</v>
      </c>
      <c r="AD56" s="300" t="s">
        <v>234</v>
      </c>
      <c r="AE56" s="283">
        <f>IF(AD56='[2]LISTAS DESPLEGABLES'!$H$2,0,IF(AD56='[2]LISTAS DESPLEGABLES'!$H$3,10,20))</f>
        <v>20</v>
      </c>
      <c r="AF56" s="283">
        <f>+P56+S56+U56+X56+AA56+AC56+AE56</f>
        <v>70</v>
      </c>
      <c r="AG56" s="368"/>
      <c r="AH56" s="279">
        <f>AVERAGE(AF56,AF59)</f>
        <v>85</v>
      </c>
      <c r="AI56" s="37"/>
      <c r="AJ56" s="279">
        <f>AVERAGE(AF56:AF62)</f>
        <v>71</v>
      </c>
      <c r="AK56" s="277" t="s">
        <v>148</v>
      </c>
      <c r="AL56" s="277" t="s">
        <v>167</v>
      </c>
      <c r="AM56" s="277" t="str">
        <f>VLOOKUP((VLOOKUP(AK56,'MAPAS DE RIESGO'!$D$60:$E$64,2,0)*(VLOOKUP(AL56,'MAPAS DE RIESGO'!$D$69:$E$73,2,0))),'MAPAS DE RIESGO'!$D$77:$E$101,2,0)</f>
        <v>Moderado</v>
      </c>
    </row>
    <row r="57" spans="1:39" ht="66.75" customHeight="1" x14ac:dyDescent="0.2">
      <c r="A57" s="281"/>
      <c r="B57" s="281"/>
      <c r="C57" s="281"/>
      <c r="D57" s="299"/>
      <c r="E57" s="299"/>
      <c r="F57" s="40"/>
      <c r="G57" s="38" t="s">
        <v>475</v>
      </c>
      <c r="H57" s="299"/>
      <c r="I57" s="377"/>
      <c r="J57" s="375"/>
      <c r="K57" s="373"/>
      <c r="L57" s="294"/>
      <c r="M57" s="294"/>
      <c r="N57" s="301"/>
      <c r="O57" s="287"/>
      <c r="P57" s="287"/>
      <c r="Q57" s="287"/>
      <c r="R57" s="287"/>
      <c r="S57" s="287"/>
      <c r="T57" s="349"/>
      <c r="U57" s="313"/>
      <c r="V57" s="301"/>
      <c r="W57" s="287"/>
      <c r="X57" s="287"/>
      <c r="Y57" s="287"/>
      <c r="Z57" s="301"/>
      <c r="AA57" s="287"/>
      <c r="AB57" s="301"/>
      <c r="AC57" s="287"/>
      <c r="AD57" s="301"/>
      <c r="AE57" s="287"/>
      <c r="AF57" s="287"/>
      <c r="AG57" s="368"/>
      <c r="AH57" s="279"/>
      <c r="AI57" s="37"/>
      <c r="AJ57" s="279"/>
      <c r="AK57" s="277"/>
      <c r="AL57" s="277"/>
      <c r="AM57" s="277"/>
    </row>
    <row r="58" spans="1:39" ht="46.5" customHeight="1" x14ac:dyDescent="0.2">
      <c r="A58" s="281"/>
      <c r="B58" s="281"/>
      <c r="C58" s="281"/>
      <c r="D58" s="299"/>
      <c r="E58" s="299"/>
      <c r="F58" s="40"/>
      <c r="G58" s="38" t="s">
        <v>469</v>
      </c>
      <c r="H58" s="299"/>
      <c r="I58" s="377"/>
      <c r="J58" s="375"/>
      <c r="K58" s="373"/>
      <c r="L58" s="40"/>
      <c r="M58" s="35" t="s">
        <v>474</v>
      </c>
      <c r="N58" s="171"/>
      <c r="O58" s="57"/>
      <c r="P58" s="57"/>
      <c r="Q58" s="57"/>
      <c r="R58" s="57"/>
      <c r="S58" s="57"/>
      <c r="T58" s="57"/>
      <c r="U58" s="57"/>
      <c r="V58" s="171"/>
      <c r="W58" s="57"/>
      <c r="X58" s="57"/>
      <c r="Y58" s="57"/>
      <c r="Z58" s="171"/>
      <c r="AA58" s="57"/>
      <c r="AB58" s="171"/>
      <c r="AC58" s="57"/>
      <c r="AD58" s="171"/>
      <c r="AE58" s="57"/>
      <c r="AF58" s="37">
        <v>0</v>
      </c>
      <c r="AG58" s="368"/>
      <c r="AH58" s="279"/>
      <c r="AI58" s="37"/>
      <c r="AJ58" s="279"/>
      <c r="AK58" s="277"/>
      <c r="AL58" s="277"/>
      <c r="AM58" s="277"/>
    </row>
    <row r="59" spans="1:39" ht="76.5" x14ac:dyDescent="0.2">
      <c r="A59" s="281"/>
      <c r="B59" s="281"/>
      <c r="C59" s="281"/>
      <c r="D59" s="299"/>
      <c r="E59" s="299"/>
      <c r="F59" s="40"/>
      <c r="G59" s="299" t="s">
        <v>472</v>
      </c>
      <c r="H59" s="299"/>
      <c r="I59" s="377"/>
      <c r="J59" s="375"/>
      <c r="K59" s="373"/>
      <c r="L59" s="97" t="s">
        <v>443</v>
      </c>
      <c r="M59" s="97" t="s">
        <v>444</v>
      </c>
      <c r="N59" s="98" t="s">
        <v>445</v>
      </c>
      <c r="O59" s="29" t="s">
        <v>227</v>
      </c>
      <c r="P59" s="37">
        <f>IF(O59="Adecuado",5,0)</f>
        <v>5</v>
      </c>
      <c r="Q59" s="98" t="s">
        <v>228</v>
      </c>
      <c r="R59" s="29" t="s">
        <v>227</v>
      </c>
      <c r="S59" s="37">
        <f>IF(R59="Adecuado",10,0)</f>
        <v>10</v>
      </c>
      <c r="T59" s="29" t="s">
        <v>465</v>
      </c>
      <c r="U59" s="37">
        <v>15</v>
      </c>
      <c r="V59" s="29" t="s">
        <v>252</v>
      </c>
      <c r="W59" s="29" t="s">
        <v>227</v>
      </c>
      <c r="X59" s="37">
        <f>IF(W59="Adecuado",5,0)</f>
        <v>5</v>
      </c>
      <c r="Y59" s="29" t="s">
        <v>231</v>
      </c>
      <c r="Z59" s="103" t="s">
        <v>446</v>
      </c>
      <c r="AA59" s="37">
        <f>IF(Y59="Documentado",15,0)</f>
        <v>15</v>
      </c>
      <c r="AB59" s="103" t="s">
        <v>233</v>
      </c>
      <c r="AC59" s="37">
        <f>IF(AB59='[4]LISTAS DESPLEGABLES'!$G$2,0,IF(AB59='[4]LISTAS DESPLEGABLES'!$G$3,10,30))</f>
        <v>30</v>
      </c>
      <c r="AD59" s="128" t="s">
        <v>234</v>
      </c>
      <c r="AE59" s="37">
        <f>IF(AD59='[4]LISTAS DESPLEGABLES'!$H$2,0,IF(AD59='[4]LISTAS DESPLEGABLES'!$H$3,10,20))</f>
        <v>20</v>
      </c>
      <c r="AF59" s="98">
        <f>+P59+S59+U59+X59+AA59+AC59+AE59</f>
        <v>100</v>
      </c>
      <c r="AG59" s="368"/>
      <c r="AH59" s="279"/>
      <c r="AI59" s="37"/>
      <c r="AJ59" s="279"/>
      <c r="AK59" s="277"/>
      <c r="AL59" s="277"/>
      <c r="AM59" s="277"/>
    </row>
    <row r="60" spans="1:39" ht="50.1" customHeight="1" x14ac:dyDescent="0.2">
      <c r="A60" s="281"/>
      <c r="B60" s="281"/>
      <c r="C60" s="281"/>
      <c r="D60" s="299"/>
      <c r="E60" s="299"/>
      <c r="F60" s="40"/>
      <c r="G60" s="299"/>
      <c r="H60" s="299"/>
      <c r="I60" s="377"/>
      <c r="J60" s="375"/>
      <c r="K60" s="373"/>
      <c r="L60" s="297" t="s">
        <v>447</v>
      </c>
      <c r="M60" s="297" t="s">
        <v>448</v>
      </c>
      <c r="N60" s="305" t="s">
        <v>449</v>
      </c>
      <c r="O60" s="288" t="s">
        <v>227</v>
      </c>
      <c r="P60" s="302">
        <f>IF(O60="Adecuado",5,0)</f>
        <v>5</v>
      </c>
      <c r="Q60" s="282" t="s">
        <v>228</v>
      </c>
      <c r="R60" s="288" t="s">
        <v>227</v>
      </c>
      <c r="S60" s="302">
        <f>IF(R60="Adecuado",10,0)</f>
        <v>10</v>
      </c>
      <c r="T60" s="288" t="s">
        <v>247</v>
      </c>
      <c r="U60" s="302">
        <f>IF(T60="Preventivo",15,IF(T60="Detectivo",10,IF(T60="Correctivo",5,0)))</f>
        <v>10</v>
      </c>
      <c r="V60" s="288" t="s">
        <v>252</v>
      </c>
      <c r="W60" s="288" t="s">
        <v>227</v>
      </c>
      <c r="X60" s="302">
        <f>IF(W60="Adecuado",5,0)</f>
        <v>5</v>
      </c>
      <c r="Y60" s="303" t="s">
        <v>231</v>
      </c>
      <c r="Z60" s="304" t="s">
        <v>450</v>
      </c>
      <c r="AA60" s="302">
        <f>IF(Y60="Documentado",15,0)</f>
        <v>15</v>
      </c>
      <c r="AB60" s="297" t="s">
        <v>357</v>
      </c>
      <c r="AC60" s="279">
        <f>IF(AB60='[3]LISTAS DESPLEGABLES'!$G$2,0,IF(AB60='[3]LISTAS DESPLEGABLES'!$G$3,10,30))</f>
        <v>30</v>
      </c>
      <c r="AD60" s="281" t="s">
        <v>234</v>
      </c>
      <c r="AE60" s="279">
        <f>IF(AD60='[3]LISTAS DESPLEGABLES'!$H$2,0,IF(AD60='[3]LISTAS DESPLEGABLES'!$H$3,10,20))</f>
        <v>20</v>
      </c>
      <c r="AF60" s="282">
        <f>+P60+S60+U60+X60+AA60+AC60+AE60</f>
        <v>95</v>
      </c>
      <c r="AG60" s="368"/>
      <c r="AH60" s="279"/>
      <c r="AI60" s="37"/>
      <c r="AJ60" s="279"/>
      <c r="AK60" s="277"/>
      <c r="AL60" s="277"/>
      <c r="AM60" s="277"/>
    </row>
    <row r="61" spans="1:39" ht="50.1" customHeight="1" x14ac:dyDescent="0.2">
      <c r="A61" s="281"/>
      <c r="B61" s="281"/>
      <c r="C61" s="281"/>
      <c r="D61" s="299"/>
      <c r="E61" s="299"/>
      <c r="F61" s="40"/>
      <c r="G61" s="299"/>
      <c r="H61" s="299"/>
      <c r="I61" s="377"/>
      <c r="J61" s="375"/>
      <c r="K61" s="373"/>
      <c r="L61" s="297"/>
      <c r="M61" s="297"/>
      <c r="N61" s="305"/>
      <c r="O61" s="288"/>
      <c r="P61" s="302"/>
      <c r="Q61" s="282"/>
      <c r="R61" s="288"/>
      <c r="S61" s="302"/>
      <c r="T61" s="288"/>
      <c r="U61" s="302"/>
      <c r="V61" s="288"/>
      <c r="W61" s="288"/>
      <c r="X61" s="302"/>
      <c r="Y61" s="303"/>
      <c r="Z61" s="304"/>
      <c r="AA61" s="302"/>
      <c r="AB61" s="297"/>
      <c r="AC61" s="279"/>
      <c r="AD61" s="281"/>
      <c r="AE61" s="279"/>
      <c r="AF61" s="282"/>
      <c r="AG61" s="368"/>
      <c r="AH61" s="279"/>
      <c r="AI61" s="37"/>
      <c r="AJ61" s="279"/>
      <c r="AK61" s="277"/>
      <c r="AL61" s="277"/>
      <c r="AM61" s="277"/>
    </row>
    <row r="62" spans="1:39" ht="102" x14ac:dyDescent="0.2">
      <c r="A62" s="281"/>
      <c r="B62" s="281"/>
      <c r="C62" s="281"/>
      <c r="D62" s="299"/>
      <c r="E62" s="299"/>
      <c r="F62" s="40"/>
      <c r="G62" s="299"/>
      <c r="H62" s="299"/>
      <c r="I62" s="377"/>
      <c r="J62" s="375"/>
      <c r="K62" s="373"/>
      <c r="L62" s="97" t="s">
        <v>451</v>
      </c>
      <c r="M62" s="97" t="s">
        <v>452</v>
      </c>
      <c r="N62" s="116" t="s">
        <v>453</v>
      </c>
      <c r="O62" s="29" t="s">
        <v>227</v>
      </c>
      <c r="P62" s="165">
        <f>IF(O62="Adecuado",5,0)</f>
        <v>5</v>
      </c>
      <c r="Q62" s="98" t="s">
        <v>238</v>
      </c>
      <c r="R62" s="29" t="s">
        <v>227</v>
      </c>
      <c r="S62" s="165">
        <f>IF(R62="Adecuado",10,0)</f>
        <v>10</v>
      </c>
      <c r="T62" s="29" t="s">
        <v>242</v>
      </c>
      <c r="U62" s="165">
        <f>IF(T62="Preventivo",15,IF(T62="Detectivo",10,IF(T62="Correctivo",5,0)))</f>
        <v>5</v>
      </c>
      <c r="V62" s="29" t="s">
        <v>230</v>
      </c>
      <c r="W62" s="29" t="s">
        <v>227</v>
      </c>
      <c r="X62" s="165">
        <f>IF(W62="Adecuado",5,0)</f>
        <v>5</v>
      </c>
      <c r="Y62" s="166" t="s">
        <v>231</v>
      </c>
      <c r="Z62" s="150" t="s">
        <v>450</v>
      </c>
      <c r="AA62" s="165">
        <f>IF(Y62="Documentado",15,0)</f>
        <v>15</v>
      </c>
      <c r="AB62" s="103" t="s">
        <v>357</v>
      </c>
      <c r="AC62" s="37">
        <f>IF(AB62='[3]LISTAS DESPLEGABLES'!$G$2,0,IF(AB62='[3]LISTAS DESPLEGABLES'!$G$3,10,30))</f>
        <v>30</v>
      </c>
      <c r="AD62" s="128" t="s">
        <v>234</v>
      </c>
      <c r="AE62" s="37">
        <f>IF(AD62='[3]LISTAS DESPLEGABLES'!$H$2,0,IF(AD62='[3]LISTAS DESPLEGABLES'!$H$3,10,20))</f>
        <v>20</v>
      </c>
      <c r="AF62" s="98">
        <f>+P62+S62+U62+X62+AA62+AC62+AE62</f>
        <v>90</v>
      </c>
      <c r="AG62" s="368"/>
      <c r="AH62" s="279"/>
      <c r="AI62" s="37"/>
      <c r="AJ62" s="279"/>
      <c r="AK62" s="277"/>
      <c r="AL62" s="277"/>
      <c r="AM62" s="277"/>
    </row>
  </sheetData>
  <sheetProtection algorithmName="SHA-512" hashValue="Cepl1OiMdTcFMuEWCEfZiqmGPj4y6kGeXBBsFC1G03h7fFzQZAKCrwdhAHo53cnsPbr2WY0U3vkd1UsYSNMd9g==" saltValue="YJdNj5Gm4E6cCrQ4+aG3tA==" spinCount="100000" sheet="1"/>
  <autoFilter ref="D2:WWL26" xr:uid="{00000000-0009-0000-0000-000003000000}">
    <filterColumn colId="11" showButton="0"/>
    <filterColumn colId="14" showButton="0"/>
    <filterColumn colId="19" showButton="0"/>
  </autoFilter>
  <customSheetViews>
    <customSheetView guid="{3091D27D-E3DA-49A7-8DD5-5458F8F24B2C}" topLeftCell="E1">
      <pane xSplit="1" ySplit="2" topLeftCell="F44" activePane="bottomRight" state="frozen"/>
      <selection pane="bottomRight" activeCell="I45" sqref="I45"/>
      <pageMargins left="0" right="0" top="0" bottom="0" header="0" footer="0"/>
      <pageSetup orientation="portrait" r:id="rId1"/>
    </customSheetView>
    <customSheetView guid="{BF9F6927-A815-4072-9867-117FF812A445}" scale="90" topLeftCell="E1">
      <pane xSplit="1" ySplit="2" topLeftCell="F44" activePane="bottomRight" state="frozen"/>
      <selection pane="bottomRight" activeCell="I46" sqref="I46"/>
      <pageMargins left="0" right="0" top="0" bottom="0" header="0" footer="0"/>
      <pageSetup orientation="portrait" r:id="rId2"/>
    </customSheetView>
    <customSheetView guid="{8C667E38-C9E3-4D3A-B9E8-B684FD0A688A}" scale="90" showPageBreaks="1" topLeftCell="E1">
      <pane xSplit="1" ySplit="2" topLeftCell="F43" activePane="bottomRight" state="frozen"/>
      <selection pane="bottomRight" activeCell="J43" sqref="J43"/>
      <pageMargins left="0" right="0" top="0" bottom="0" header="0" footer="0"/>
      <pageSetup orientation="portrait" r:id="rId3"/>
    </customSheetView>
  </customSheetViews>
  <mergeCells count="281">
    <mergeCell ref="AG56:AG62"/>
    <mergeCell ref="B1:B2"/>
    <mergeCell ref="B3:B12"/>
    <mergeCell ref="B13:B26"/>
    <mergeCell ref="B27:B39"/>
    <mergeCell ref="B40:B50"/>
    <mergeCell ref="B51:B55"/>
    <mergeCell ref="B56:B62"/>
    <mergeCell ref="C1:C2"/>
    <mergeCell ref="C3:C12"/>
    <mergeCell ref="C13:C26"/>
    <mergeCell ref="C27:C39"/>
    <mergeCell ref="C40:C50"/>
    <mergeCell ref="C51:C55"/>
    <mergeCell ref="C56:C62"/>
    <mergeCell ref="AD60:AD61"/>
    <mergeCell ref="AE60:AE61"/>
    <mergeCell ref="AF60:AF61"/>
    <mergeCell ref="K56:K62"/>
    <mergeCell ref="J56:J62"/>
    <mergeCell ref="I56:I62"/>
    <mergeCell ref="H56:H62"/>
    <mergeCell ref="G59:G62"/>
    <mergeCell ref="AC56:AC57"/>
    <mergeCell ref="AL51:AL55"/>
    <mergeCell ref="AM51:AM55"/>
    <mergeCell ref="AK56:AK62"/>
    <mergeCell ref="AL56:AL62"/>
    <mergeCell ref="AM56:AM62"/>
    <mergeCell ref="AH56:AH62"/>
    <mergeCell ref="AJ56:AJ62"/>
    <mergeCell ref="L56:L57"/>
    <mergeCell ref="M56:M57"/>
    <mergeCell ref="N56:N57"/>
    <mergeCell ref="O56:O57"/>
    <mergeCell ref="P56:P57"/>
    <mergeCell ref="Q56:Q57"/>
    <mergeCell ref="R56:R57"/>
    <mergeCell ref="S56:S57"/>
    <mergeCell ref="T56:T57"/>
    <mergeCell ref="U56:U57"/>
    <mergeCell ref="V56:V57"/>
    <mergeCell ref="W56:W57"/>
    <mergeCell ref="X56:X57"/>
    <mergeCell ref="Y56:Y57"/>
    <mergeCell ref="Z56:Z57"/>
    <mergeCell ref="AA56:AA57"/>
    <mergeCell ref="AB56:AB57"/>
    <mergeCell ref="AD56:AD57"/>
    <mergeCell ref="AE56:AE57"/>
    <mergeCell ref="AF56:AF57"/>
    <mergeCell ref="U60:U61"/>
    <mergeCell ref="V60:V61"/>
    <mergeCell ref="W60:W61"/>
    <mergeCell ref="X60:X61"/>
    <mergeCell ref="Y60:Y61"/>
    <mergeCell ref="Z60:Z61"/>
    <mergeCell ref="AA60:AA61"/>
    <mergeCell ref="AB60:AB61"/>
    <mergeCell ref="AC60:AC61"/>
    <mergeCell ref="L60:L61"/>
    <mergeCell ref="M60:M61"/>
    <mergeCell ref="N60:N61"/>
    <mergeCell ref="O60:O61"/>
    <mergeCell ref="P60:P61"/>
    <mergeCell ref="Q60:Q61"/>
    <mergeCell ref="R60:R61"/>
    <mergeCell ref="S60:S61"/>
    <mergeCell ref="T60:T61"/>
    <mergeCell ref="A51:A55"/>
    <mergeCell ref="I51:I55"/>
    <mergeCell ref="J51:J55"/>
    <mergeCell ref="K51:K55"/>
    <mergeCell ref="A56:A62"/>
    <mergeCell ref="D56:D62"/>
    <mergeCell ref="E56:E62"/>
    <mergeCell ref="G51:G53"/>
    <mergeCell ref="AF8:AF9"/>
    <mergeCell ref="T8:T9"/>
    <mergeCell ref="U8:U9"/>
    <mergeCell ref="V8:V9"/>
    <mergeCell ref="W8:W9"/>
    <mergeCell ref="X8:X9"/>
    <mergeCell ref="Y8:Y9"/>
    <mergeCell ref="Z8:Z9"/>
    <mergeCell ref="AA8:AA9"/>
    <mergeCell ref="AB8:AB9"/>
    <mergeCell ref="AC8:AC9"/>
    <mergeCell ref="AD8:AD9"/>
    <mergeCell ref="AE8:AE9"/>
    <mergeCell ref="A13:A26"/>
    <mergeCell ref="E13:E26"/>
    <mergeCell ref="D27:D39"/>
    <mergeCell ref="AG8:AG9"/>
    <mergeCell ref="AI8:AI9"/>
    <mergeCell ref="AK3:AK12"/>
    <mergeCell ref="G13:G23"/>
    <mergeCell ref="G24:G26"/>
    <mergeCell ref="D51:D55"/>
    <mergeCell ref="E51:E55"/>
    <mergeCell ref="H51:H55"/>
    <mergeCell ref="M54:M55"/>
    <mergeCell ref="L54:L55"/>
    <mergeCell ref="AH51:AH55"/>
    <mergeCell ref="AJ51:AJ55"/>
    <mergeCell ref="AK51:AK55"/>
    <mergeCell ref="AF5:AF6"/>
    <mergeCell ref="AG5:AG6"/>
    <mergeCell ref="AI5:AI6"/>
    <mergeCell ref="L8:L9"/>
    <mergeCell ref="M8:M9"/>
    <mergeCell ref="N8:N9"/>
    <mergeCell ref="O8:O9"/>
    <mergeCell ref="P8:P9"/>
    <mergeCell ref="Q8:Q9"/>
    <mergeCell ref="R8:R9"/>
    <mergeCell ref="S8:S9"/>
    <mergeCell ref="Y5:Y6"/>
    <mergeCell ref="Z5:Z6"/>
    <mergeCell ref="AA5:AA6"/>
    <mergeCell ref="AB5:AB6"/>
    <mergeCell ref="AC5:AC6"/>
    <mergeCell ref="AD5:AD6"/>
    <mergeCell ref="AE5:AE6"/>
    <mergeCell ref="A1:A2"/>
    <mergeCell ref="A3:A12"/>
    <mergeCell ref="D3:D12"/>
    <mergeCell ref="H1:H2"/>
    <mergeCell ref="F1:F2"/>
    <mergeCell ref="G1:G2"/>
    <mergeCell ref="D1:D2"/>
    <mergeCell ref="E1:E2"/>
    <mergeCell ref="AL3:AL12"/>
    <mergeCell ref="AH13:AH26"/>
    <mergeCell ref="AJ13:AJ26"/>
    <mergeCell ref="K13:K26"/>
    <mergeCell ref="J13:J26"/>
    <mergeCell ref="I13:I26"/>
    <mergeCell ref="K3:K12"/>
    <mergeCell ref="J3:J12"/>
    <mergeCell ref="I3:I12"/>
    <mergeCell ref="AH3:AH12"/>
    <mergeCell ref="AJ3:AJ12"/>
    <mergeCell ref="L5:L6"/>
    <mergeCell ref="M5:M6"/>
    <mergeCell ref="N5:N6"/>
    <mergeCell ref="O5:O6"/>
    <mergeCell ref="P5:P6"/>
    <mergeCell ref="Q5:Q6"/>
    <mergeCell ref="R5:R6"/>
    <mergeCell ref="S5:S6"/>
    <mergeCell ref="T5:T6"/>
    <mergeCell ref="U5:U6"/>
    <mergeCell ref="V5:V6"/>
    <mergeCell ref="W5:W6"/>
    <mergeCell ref="X5:X6"/>
    <mergeCell ref="D13:D26"/>
    <mergeCell ref="M1:M2"/>
    <mergeCell ref="V1:X1"/>
    <mergeCell ref="AK1:AM1"/>
    <mergeCell ref="AB1:AC1"/>
    <mergeCell ref="AF1:AF2"/>
    <mergeCell ref="AH1:AH2"/>
    <mergeCell ref="Y1:AA1"/>
    <mergeCell ref="AJ1:AJ2"/>
    <mergeCell ref="AG1:AG2"/>
    <mergeCell ref="AI1:AI2"/>
    <mergeCell ref="W2:X2"/>
    <mergeCell ref="AD1:AE1"/>
    <mergeCell ref="T1:U1"/>
    <mergeCell ref="I1:K1"/>
    <mergeCell ref="O2:P2"/>
    <mergeCell ref="R2:S2"/>
    <mergeCell ref="Q1:S1"/>
    <mergeCell ref="N1:P1"/>
    <mergeCell ref="L1:L2"/>
    <mergeCell ref="AK13:AK26"/>
    <mergeCell ref="AL13:AL26"/>
    <mergeCell ref="AM13:AM26"/>
    <mergeCell ref="AM3:AM12"/>
    <mergeCell ref="M29:M30"/>
    <mergeCell ref="N29:N30"/>
    <mergeCell ref="O29:O30"/>
    <mergeCell ref="E3:E12"/>
    <mergeCell ref="G9:G10"/>
    <mergeCell ref="F11:F12"/>
    <mergeCell ref="F13:F26"/>
    <mergeCell ref="F3:F8"/>
    <mergeCell ref="H13:H26"/>
    <mergeCell ref="H3:H12"/>
    <mergeCell ref="P42:P44"/>
    <mergeCell ref="Q42:Q44"/>
    <mergeCell ref="E27:E39"/>
    <mergeCell ref="AA29:AA30"/>
    <mergeCell ref="AB29:AB30"/>
    <mergeCell ref="AC29:AC30"/>
    <mergeCell ref="AD29:AD30"/>
    <mergeCell ref="AE29:AE30"/>
    <mergeCell ref="I27:I39"/>
    <mergeCell ref="J27:J39"/>
    <mergeCell ref="K27:K39"/>
    <mergeCell ref="P29:P30"/>
    <mergeCell ref="Q29:Q30"/>
    <mergeCell ref="R29:R30"/>
    <mergeCell ref="S29:S30"/>
    <mergeCell ref="T29:T30"/>
    <mergeCell ref="U29:U30"/>
    <mergeCell ref="V29:V30"/>
    <mergeCell ref="W29:W30"/>
    <mergeCell ref="X29:X30"/>
    <mergeCell ref="G27:G29"/>
    <mergeCell ref="G30:G39"/>
    <mergeCell ref="H27:H39"/>
    <mergeCell ref="L29:L30"/>
    <mergeCell ref="A27:A39"/>
    <mergeCell ref="D40:D50"/>
    <mergeCell ref="E40:E50"/>
    <mergeCell ref="A40:A50"/>
    <mergeCell ref="G40:G42"/>
    <mergeCell ref="G44:G46"/>
    <mergeCell ref="G47:G50"/>
    <mergeCell ref="H40:H50"/>
    <mergeCell ref="I40:I50"/>
    <mergeCell ref="L46:L47"/>
    <mergeCell ref="M46:M47"/>
    <mergeCell ref="N46:N47"/>
    <mergeCell ref="O46:O47"/>
    <mergeCell ref="P46:P47"/>
    <mergeCell ref="Q46:Q47"/>
    <mergeCell ref="R46:R47"/>
    <mergeCell ref="S46:S47"/>
    <mergeCell ref="T46:T47"/>
    <mergeCell ref="U46:U47"/>
    <mergeCell ref="V46:V47"/>
    <mergeCell ref="W46:W47"/>
    <mergeCell ref="X46:X47"/>
    <mergeCell ref="Y46:Y47"/>
    <mergeCell ref="Z46:Z47"/>
    <mergeCell ref="AA46:AA47"/>
    <mergeCell ref="AB46:AB47"/>
    <mergeCell ref="AC46:AC47"/>
    <mergeCell ref="R42:R44"/>
    <mergeCell ref="S42:S44"/>
    <mergeCell ref="T42:T44"/>
    <mergeCell ref="U42:U44"/>
    <mergeCell ref="V42:V44"/>
    <mergeCell ref="G11:G12"/>
    <mergeCell ref="G3:G5"/>
    <mergeCell ref="G6:G8"/>
    <mergeCell ref="AK27:AK39"/>
    <mergeCell ref="AA42:AA44"/>
    <mergeCell ref="AB42:AB44"/>
    <mergeCell ref="AC42:AC44"/>
    <mergeCell ref="W42:W44"/>
    <mergeCell ref="X42:X44"/>
    <mergeCell ref="Y42:Y44"/>
    <mergeCell ref="Z42:Z44"/>
    <mergeCell ref="Y29:Y30"/>
    <mergeCell ref="Z29:Z30"/>
    <mergeCell ref="J40:J50"/>
    <mergeCell ref="K40:K50"/>
    <mergeCell ref="L42:L44"/>
    <mergeCell ref="M42:M44"/>
    <mergeCell ref="N42:N44"/>
    <mergeCell ref="O42:O44"/>
    <mergeCell ref="AL27:AL39"/>
    <mergeCell ref="AM27:AM39"/>
    <mergeCell ref="AK40:AK50"/>
    <mergeCell ref="AL40:AL50"/>
    <mergeCell ref="AM40:AM50"/>
    <mergeCell ref="AH40:AH50"/>
    <mergeCell ref="AJ40:AJ50"/>
    <mergeCell ref="AD46:AD47"/>
    <mergeCell ref="AE46:AE47"/>
    <mergeCell ref="AF46:AF47"/>
    <mergeCell ref="AF42:AF44"/>
    <mergeCell ref="AH27:AH39"/>
    <mergeCell ref="AJ27:AJ39"/>
    <mergeCell ref="AF29:AF30"/>
    <mergeCell ref="AD42:AD44"/>
    <mergeCell ref="AE42:AE44"/>
  </mergeCells>
  <phoneticPr fontId="28" type="noConversion"/>
  <pageMargins left="0.7" right="0.7" top="0.75" bottom="0.75" header="0.3" footer="0.3"/>
  <pageSetup orientation="portrait" r:id="rId4"/>
  <legacyDrawing r:id="rId5"/>
  <extLst>
    <ext xmlns:x14="http://schemas.microsoft.com/office/spreadsheetml/2009/9/main" uri="{78C0D931-6437-407d-A8EE-F0AAD7539E65}">
      <x14:conditionalFormattings>
        <x14:conditionalFormatting xmlns:xm="http://schemas.microsoft.com/office/excel/2006/main">
          <x14:cfRule type="cellIs" priority="1882" operator="equal" id="{AA1CE771-824B-47FC-B37D-6EFE6E9D80C2}">
            <xm:f>'LISTAS DESPLEGABLES'!$A$19</xm:f>
            <x14:dxf>
              <fill>
                <patternFill>
                  <bgColor rgb="FF92D050"/>
                </patternFill>
              </fill>
            </x14:dxf>
          </x14:cfRule>
          <x14:cfRule type="cellIs" priority="1880" operator="equal" id="{70ECF3F8-FC0D-4785-8F6B-765D782B953A}">
            <xm:f>'LISTAS DESPLEGABLES'!$A$21</xm:f>
            <x14:dxf>
              <fill>
                <patternFill>
                  <bgColor rgb="FFFFC000"/>
                </patternFill>
              </fill>
            </x14:dxf>
          </x14:cfRule>
          <x14:cfRule type="cellIs" priority="1879" operator="equal" id="{85C2D09F-BF89-4913-8089-DE29951D14AC}">
            <xm:f>'LISTAS DESPLEGABLES'!$A$22</xm:f>
            <x14:dxf/>
          </x14:cfRule>
          <x14:cfRule type="cellIs" priority="1878" operator="equal" id="{D8E0EE21-CF07-4F70-ADFD-AC05824E58CC}">
            <xm:f>'LISTAS DESPLEGABLES'!$A$22</xm:f>
            <x14:dxf>
              <fill>
                <patternFill>
                  <bgColor rgb="FFFF0000"/>
                </patternFill>
              </fill>
            </x14:dxf>
          </x14:cfRule>
          <x14:cfRule type="cellIs" priority="1883" operator="equal" id="{63DC1319-23DF-4B4B-AC07-1E680C50E6C1}">
            <xm:f>'LISTAS DESPLEGABLES'!$A$18</xm:f>
            <x14:dxf>
              <fill>
                <patternFill>
                  <bgColor theme="6" tint="0.39994506668294322"/>
                </patternFill>
              </fill>
            </x14:dxf>
          </x14:cfRule>
          <x14:cfRule type="cellIs" priority="1881" operator="equal" id="{9914465D-ECDB-4BAD-A38F-D4EBEE30F376}">
            <xm:f>'LISTAS DESPLEGABLES'!$A$20</xm:f>
            <x14:dxf>
              <fill>
                <patternFill>
                  <bgColor rgb="FFFFFF00"/>
                </patternFill>
              </fill>
            </x14:dxf>
          </x14:cfRule>
          <xm:sqref>I3 I13 AK13</xm:sqref>
        </x14:conditionalFormatting>
        <x14:conditionalFormatting xmlns:xm="http://schemas.microsoft.com/office/excel/2006/main">
          <x14:cfRule type="cellIs" priority="124" operator="equal" id="{AD53C3D7-760C-4F00-835A-F445B4485CCE}">
            <xm:f>'LISTAS DESPLEGABLES'!$A$20</xm:f>
            <x14:dxf>
              <fill>
                <patternFill>
                  <bgColor rgb="FFFFFF00"/>
                </patternFill>
              </fill>
            </x14:dxf>
          </x14:cfRule>
          <x14:cfRule type="cellIs" priority="123" operator="equal" id="{7040C131-91BB-4868-8C69-CE91B091A66B}">
            <xm:f>'LISTAS DESPLEGABLES'!$A$21</xm:f>
            <x14:dxf>
              <fill>
                <patternFill>
                  <bgColor rgb="FFFFC000"/>
                </patternFill>
              </fill>
            </x14:dxf>
          </x14:cfRule>
          <x14:cfRule type="cellIs" priority="122" operator="equal" id="{9B8931F7-7F23-48F7-A9D6-828E11BA1AC0}">
            <xm:f>'LISTAS DESPLEGABLES'!$A$22</xm:f>
            <x14:dxf/>
          </x14:cfRule>
          <x14:cfRule type="cellIs" priority="121" operator="equal" id="{009035AF-40F8-46DD-AB64-41D3D60A78C5}">
            <xm:f>'LISTAS DESPLEGABLES'!$A$22</xm:f>
            <x14:dxf>
              <fill>
                <patternFill>
                  <bgColor rgb="FFFF0000"/>
                </patternFill>
              </fill>
            </x14:dxf>
          </x14:cfRule>
          <x14:cfRule type="cellIs" priority="126" operator="equal" id="{5BC68288-804D-43D3-B4CB-88FBC934C7FA}">
            <xm:f>'LISTAS DESPLEGABLES'!$A$18</xm:f>
            <x14:dxf>
              <fill>
                <patternFill>
                  <bgColor theme="6" tint="0.39994506668294322"/>
                </patternFill>
              </fill>
            </x14:dxf>
          </x14:cfRule>
          <x14:cfRule type="cellIs" priority="125" operator="equal" id="{9A3B172B-BB52-4969-B4E7-6BD9633CFE5B}">
            <xm:f>'LISTAS DESPLEGABLES'!$A$19</xm:f>
            <x14:dxf>
              <fill>
                <patternFill>
                  <bgColor rgb="FF92D050"/>
                </patternFill>
              </fill>
            </x14:dxf>
          </x14:cfRule>
          <xm:sqref>I27</xm:sqref>
        </x14:conditionalFormatting>
        <x14:conditionalFormatting xmlns:xm="http://schemas.microsoft.com/office/excel/2006/main">
          <x14:cfRule type="cellIs" priority="111" operator="equal" id="{A21CD94C-85A0-4BEF-857C-E7F8C2B2A84D}">
            <xm:f>'LISTAS DESPLEGABLES'!$A$18</xm:f>
            <x14:dxf>
              <fill>
                <patternFill>
                  <bgColor theme="6" tint="0.39994506668294322"/>
                </patternFill>
              </fill>
            </x14:dxf>
          </x14:cfRule>
          <x14:cfRule type="cellIs" priority="110" operator="equal" id="{A02043E0-E5F1-4733-87E5-6EBCFBC20BB0}">
            <xm:f>'LISTAS DESPLEGABLES'!$A$19</xm:f>
            <x14:dxf>
              <fill>
                <patternFill>
                  <bgColor rgb="FF92D050"/>
                </patternFill>
              </fill>
            </x14:dxf>
          </x14:cfRule>
          <x14:cfRule type="cellIs" priority="109" operator="equal" id="{023ACED2-73A6-4234-B9B5-007DA0C49B1A}">
            <xm:f>'LISTAS DESPLEGABLES'!$A$20</xm:f>
            <x14:dxf>
              <fill>
                <patternFill>
                  <bgColor rgb="FFFFFF00"/>
                </patternFill>
              </fill>
            </x14:dxf>
          </x14:cfRule>
          <x14:cfRule type="cellIs" priority="108" operator="equal" id="{EC02B255-B052-4016-AA42-92282203AC64}">
            <xm:f>'LISTAS DESPLEGABLES'!$A$21</xm:f>
            <x14:dxf>
              <fill>
                <patternFill>
                  <bgColor rgb="FFFFC000"/>
                </patternFill>
              </fill>
            </x14:dxf>
          </x14:cfRule>
          <x14:cfRule type="cellIs" priority="107" operator="equal" id="{9C05F4B2-5C01-46AA-A9AF-4EE350E999BF}">
            <xm:f>'LISTAS DESPLEGABLES'!$A$22</xm:f>
            <x14:dxf/>
          </x14:cfRule>
          <x14:cfRule type="cellIs" priority="106" operator="equal" id="{D5AECB51-55AA-4F68-AA04-D2BFF67D9BD0}">
            <xm:f>'LISTAS DESPLEGABLES'!$A$22</xm:f>
            <x14:dxf>
              <fill>
                <patternFill>
                  <bgColor rgb="FFFF0000"/>
                </patternFill>
              </fill>
            </x14:dxf>
          </x14:cfRule>
          <xm:sqref>I40</xm:sqref>
        </x14:conditionalFormatting>
        <x14:conditionalFormatting xmlns:xm="http://schemas.microsoft.com/office/excel/2006/main">
          <x14:cfRule type="cellIs" priority="60" operator="equal" id="{6414F35D-F8A8-40F1-AF83-444F667B16B6}">
            <xm:f>'LISTAS DESPLEGABLES'!$A$18</xm:f>
            <x14:dxf>
              <fill>
                <patternFill>
                  <bgColor theme="6" tint="0.39994506668294322"/>
                </patternFill>
              </fill>
            </x14:dxf>
          </x14:cfRule>
          <x14:cfRule type="cellIs" priority="59" operator="equal" id="{E0D82867-A01B-48E6-9627-4AEE32B494F2}">
            <xm:f>'LISTAS DESPLEGABLES'!$A$19</xm:f>
            <x14:dxf>
              <fill>
                <patternFill>
                  <bgColor rgb="FF92D050"/>
                </patternFill>
              </fill>
            </x14:dxf>
          </x14:cfRule>
          <x14:cfRule type="cellIs" priority="58" operator="equal" id="{53B0261F-DB8C-42FE-B0C3-868964D7CA28}">
            <xm:f>'LISTAS DESPLEGABLES'!$A$20</xm:f>
            <x14:dxf>
              <fill>
                <patternFill>
                  <bgColor rgb="FFFFFF00"/>
                </patternFill>
              </fill>
            </x14:dxf>
          </x14:cfRule>
          <x14:cfRule type="cellIs" priority="57" operator="equal" id="{182FE40E-16E5-49C3-9C1A-1657C8C0F985}">
            <xm:f>'LISTAS DESPLEGABLES'!$A$21</xm:f>
            <x14:dxf>
              <fill>
                <patternFill>
                  <bgColor rgb="FFFFC000"/>
                </patternFill>
              </fill>
            </x14:dxf>
          </x14:cfRule>
          <x14:cfRule type="cellIs" priority="56" operator="equal" id="{3FCD5736-8893-4563-B796-FA55C7387AD2}">
            <xm:f>'LISTAS DESPLEGABLES'!$A$22</xm:f>
            <x14:dxf/>
          </x14:cfRule>
          <x14:cfRule type="cellIs" priority="55" operator="equal" id="{D32C13AC-4806-43C4-A620-324A12A88DEF}">
            <xm:f>'LISTAS DESPLEGABLES'!$A$22</xm:f>
            <x14:dxf>
              <fill>
                <patternFill>
                  <bgColor rgb="FFFF0000"/>
                </patternFill>
              </fill>
            </x14:dxf>
          </x14:cfRule>
          <xm:sqref>I51:I53</xm:sqref>
        </x14:conditionalFormatting>
        <x14:conditionalFormatting xmlns:xm="http://schemas.microsoft.com/office/excel/2006/main">
          <x14:cfRule type="cellIs" priority="41" operator="equal" id="{AB5140B8-0347-47A6-BD60-A92EE9171ED2}">
            <xm:f>'LISTAS DESPLEGABLES'!$A$22</xm:f>
            <x14:dxf/>
          </x14:cfRule>
          <x14:cfRule type="cellIs" priority="45" operator="equal" id="{DD25316E-A3E5-4F82-A0A2-78905D544397}">
            <xm:f>'LISTAS DESPLEGABLES'!$A$18</xm:f>
            <x14:dxf>
              <fill>
                <patternFill>
                  <bgColor theme="6" tint="0.39994506668294322"/>
                </patternFill>
              </fill>
            </x14:dxf>
          </x14:cfRule>
          <x14:cfRule type="cellIs" priority="44" operator="equal" id="{9F3F2F8E-9E70-44F3-B578-CCEBB0A0B1E5}">
            <xm:f>'LISTAS DESPLEGABLES'!$A$19</xm:f>
            <x14:dxf>
              <fill>
                <patternFill>
                  <bgColor rgb="FF92D050"/>
                </patternFill>
              </fill>
            </x14:dxf>
          </x14:cfRule>
          <x14:cfRule type="cellIs" priority="43" operator="equal" id="{445FB302-9E51-4DB1-9DB6-1D6913C217CB}">
            <xm:f>'LISTAS DESPLEGABLES'!$A$20</xm:f>
            <x14:dxf>
              <fill>
                <patternFill>
                  <bgColor rgb="FFFFFF00"/>
                </patternFill>
              </fill>
            </x14:dxf>
          </x14:cfRule>
          <x14:cfRule type="cellIs" priority="42" operator="equal" id="{EEC0597C-9C80-4C60-85DB-65DFF08E4DE6}">
            <xm:f>'LISTAS DESPLEGABLES'!$A$21</xm:f>
            <x14:dxf>
              <fill>
                <patternFill>
                  <bgColor rgb="FFFFC000"/>
                </patternFill>
              </fill>
            </x14:dxf>
          </x14:cfRule>
          <x14:cfRule type="cellIs" priority="40" operator="equal" id="{8988B81A-56CB-4392-9F14-613C429D343A}">
            <xm:f>'LISTAS DESPLEGABLES'!$A$22</xm:f>
            <x14:dxf>
              <fill>
                <patternFill>
                  <bgColor rgb="FFFF0000"/>
                </patternFill>
              </fill>
            </x14:dxf>
          </x14:cfRule>
          <xm:sqref>I56:I57</xm:sqref>
        </x14:conditionalFormatting>
        <x14:conditionalFormatting xmlns:xm="http://schemas.microsoft.com/office/excel/2006/main">
          <x14:cfRule type="cellIs" priority="1876" operator="equal" id="{45833229-C294-4546-BA5A-360A784C10B5}">
            <xm:f>'LISTAS DESPLEGABLES'!$B$19</xm:f>
            <x14:dxf>
              <fill>
                <patternFill>
                  <bgColor rgb="FF92D050"/>
                </patternFill>
              </fill>
            </x14:dxf>
          </x14:cfRule>
          <x14:cfRule type="cellIs" priority="1875" operator="equal" id="{0D94183F-81F2-4FE2-A4A2-6EC70D319974}">
            <xm:f>'LISTAS DESPLEGABLES'!$B$20</xm:f>
            <x14:dxf>
              <fill>
                <patternFill>
                  <bgColor rgb="FFFFFF00"/>
                </patternFill>
              </fill>
            </x14:dxf>
          </x14:cfRule>
          <x14:cfRule type="cellIs" priority="1874" operator="equal" id="{946F1BC7-AD9F-441B-B827-A53A02DDE2B4}">
            <xm:f>'LISTAS DESPLEGABLES'!$B$21</xm:f>
            <x14:dxf>
              <fill>
                <patternFill>
                  <bgColor rgb="FFFFC000"/>
                </patternFill>
              </fill>
            </x14:dxf>
          </x14:cfRule>
          <x14:cfRule type="cellIs" priority="1873" operator="equal" id="{98A3F42C-28D4-4A15-817A-2ADF771A7F67}">
            <xm:f>'LISTAS DESPLEGABLES'!$B$22</xm:f>
            <x14:dxf>
              <fill>
                <patternFill>
                  <bgColor rgb="FFFF0000"/>
                </patternFill>
              </fill>
            </x14:dxf>
          </x14:cfRule>
          <x14:cfRule type="cellIs" priority="1877" operator="equal" id="{986E0D07-52B0-48C4-902E-822FA8DC2853}">
            <xm:f>'LISTAS DESPLEGABLES'!$B$18</xm:f>
            <x14:dxf>
              <fill>
                <patternFill>
                  <bgColor theme="6" tint="0.39994506668294322"/>
                </patternFill>
              </fill>
            </x14:dxf>
          </x14:cfRule>
          <xm:sqref>J3 J13 AL13</xm:sqref>
        </x14:conditionalFormatting>
        <x14:conditionalFormatting xmlns:xm="http://schemas.microsoft.com/office/excel/2006/main">
          <x14:cfRule type="cellIs" priority="116" operator="equal" id="{B8ED3480-1EFF-4CB2-BB06-6D208A89476D}">
            <xm:f>'LISTAS DESPLEGABLES'!$B$22</xm:f>
            <x14:dxf>
              <fill>
                <patternFill>
                  <bgColor rgb="FFFF0000"/>
                </patternFill>
              </fill>
            </x14:dxf>
          </x14:cfRule>
          <x14:cfRule type="cellIs" priority="120" operator="equal" id="{D032DA0A-663A-44F6-B0D8-48713B67BDE5}">
            <xm:f>'LISTAS DESPLEGABLES'!$B$18</xm:f>
            <x14:dxf>
              <fill>
                <patternFill>
                  <bgColor theme="6" tint="0.39994506668294322"/>
                </patternFill>
              </fill>
            </x14:dxf>
          </x14:cfRule>
          <x14:cfRule type="cellIs" priority="119" operator="equal" id="{D0C1DA07-C11E-4634-B6A2-2EF5E0822CAC}">
            <xm:f>'LISTAS DESPLEGABLES'!$B$19</xm:f>
            <x14:dxf>
              <fill>
                <patternFill>
                  <bgColor rgb="FF92D050"/>
                </patternFill>
              </fill>
            </x14:dxf>
          </x14:cfRule>
          <x14:cfRule type="cellIs" priority="118" operator="equal" id="{71C16947-1084-4598-BB03-3404B08EC652}">
            <xm:f>'LISTAS DESPLEGABLES'!$B$20</xm:f>
            <x14:dxf>
              <fill>
                <patternFill>
                  <bgColor rgb="FFFFFF00"/>
                </patternFill>
              </fill>
            </x14:dxf>
          </x14:cfRule>
          <x14:cfRule type="cellIs" priority="117" operator="equal" id="{D92788CE-BC50-411E-8968-E434896F9517}">
            <xm:f>'LISTAS DESPLEGABLES'!$B$21</xm:f>
            <x14:dxf>
              <fill>
                <patternFill>
                  <bgColor rgb="FFFFC000"/>
                </patternFill>
              </fill>
            </x14:dxf>
          </x14:cfRule>
          <xm:sqref>J27</xm:sqref>
        </x14:conditionalFormatting>
        <x14:conditionalFormatting xmlns:xm="http://schemas.microsoft.com/office/excel/2006/main">
          <x14:cfRule type="cellIs" priority="101" operator="equal" id="{82FE49C3-037E-4DEF-8E40-922FC64EBEC5}">
            <xm:f>'LISTAS DESPLEGABLES'!$B$22</xm:f>
            <x14:dxf>
              <fill>
                <patternFill>
                  <bgColor rgb="FFFF0000"/>
                </patternFill>
              </fill>
            </x14:dxf>
          </x14:cfRule>
          <x14:cfRule type="cellIs" priority="105" operator="equal" id="{6F146981-5CD4-4AB3-B7E1-73B8F2BBAA00}">
            <xm:f>'LISTAS DESPLEGABLES'!$B$18</xm:f>
            <x14:dxf>
              <fill>
                <patternFill>
                  <bgColor theme="6" tint="0.39994506668294322"/>
                </patternFill>
              </fill>
            </x14:dxf>
          </x14:cfRule>
          <x14:cfRule type="cellIs" priority="104" operator="equal" id="{04700C79-FC54-4086-ABEE-44F5C2D783A8}">
            <xm:f>'LISTAS DESPLEGABLES'!$B$19</xm:f>
            <x14:dxf>
              <fill>
                <patternFill>
                  <bgColor rgb="FF92D050"/>
                </patternFill>
              </fill>
            </x14:dxf>
          </x14:cfRule>
          <x14:cfRule type="cellIs" priority="103" operator="equal" id="{5AE24BBE-21CA-4D3A-AD99-60E418A17C0B}">
            <xm:f>'LISTAS DESPLEGABLES'!$B$20</xm:f>
            <x14:dxf>
              <fill>
                <patternFill>
                  <bgColor rgb="FFFFFF00"/>
                </patternFill>
              </fill>
            </x14:dxf>
          </x14:cfRule>
          <x14:cfRule type="cellIs" priority="102" operator="equal" id="{B981A58D-47CC-4588-B4BF-93C259F0590B}">
            <xm:f>'LISTAS DESPLEGABLES'!$B$21</xm:f>
            <x14:dxf>
              <fill>
                <patternFill>
                  <bgColor rgb="FFFFC000"/>
                </patternFill>
              </fill>
            </x14:dxf>
          </x14:cfRule>
          <xm:sqref>J40</xm:sqref>
        </x14:conditionalFormatting>
        <x14:conditionalFormatting xmlns:xm="http://schemas.microsoft.com/office/excel/2006/main">
          <x14:cfRule type="cellIs" priority="50" operator="equal" id="{6CD63A75-9F58-4949-971B-6B961D990A17}">
            <xm:f>'LISTAS DESPLEGABLES'!$B$22</xm:f>
            <x14:dxf>
              <fill>
                <patternFill>
                  <bgColor rgb="FFFF0000"/>
                </patternFill>
              </fill>
            </x14:dxf>
          </x14:cfRule>
          <x14:cfRule type="cellIs" priority="52" operator="equal" id="{E4863349-606A-4ABA-9CDB-9F23D7F1EE00}">
            <xm:f>'LISTAS DESPLEGABLES'!$B$20</xm:f>
            <x14:dxf>
              <fill>
                <patternFill>
                  <bgColor rgb="FFFFFF00"/>
                </patternFill>
              </fill>
            </x14:dxf>
          </x14:cfRule>
          <x14:cfRule type="cellIs" priority="53" operator="equal" id="{12E0E067-A143-43C1-B91A-D54BDE92FA84}">
            <xm:f>'LISTAS DESPLEGABLES'!$B$19</xm:f>
            <x14:dxf>
              <fill>
                <patternFill>
                  <bgColor rgb="FF92D050"/>
                </patternFill>
              </fill>
            </x14:dxf>
          </x14:cfRule>
          <x14:cfRule type="cellIs" priority="54" operator="equal" id="{1026F0FB-8812-4C6D-84B4-4EF6B7DA68A1}">
            <xm:f>'LISTAS DESPLEGABLES'!$B$18</xm:f>
            <x14:dxf>
              <fill>
                <patternFill>
                  <bgColor theme="6" tint="0.39994506668294322"/>
                </patternFill>
              </fill>
            </x14:dxf>
          </x14:cfRule>
          <x14:cfRule type="cellIs" priority="51" operator="equal" id="{6310D30E-3D23-494D-905B-EBE40017FDFD}">
            <xm:f>'LISTAS DESPLEGABLES'!$B$21</xm:f>
            <x14:dxf>
              <fill>
                <patternFill>
                  <bgColor rgb="FFFFC000"/>
                </patternFill>
              </fill>
            </x14:dxf>
          </x14:cfRule>
          <xm:sqref>J51:J53</xm:sqref>
        </x14:conditionalFormatting>
        <x14:conditionalFormatting xmlns:xm="http://schemas.microsoft.com/office/excel/2006/main">
          <x14:cfRule type="cellIs" priority="37" operator="equal" id="{265FE7FB-5B5C-4342-8183-8F2389752EF0}">
            <xm:f>'LISTAS DESPLEGABLES'!$B$20</xm:f>
            <x14:dxf>
              <fill>
                <patternFill>
                  <bgColor rgb="FFFFFF00"/>
                </patternFill>
              </fill>
            </x14:dxf>
          </x14:cfRule>
          <x14:cfRule type="cellIs" priority="39" operator="equal" id="{27DCD2FA-4453-4B37-84FD-6B95021401C4}">
            <xm:f>'LISTAS DESPLEGABLES'!$B$18</xm:f>
            <x14:dxf>
              <fill>
                <patternFill>
                  <bgColor theme="6" tint="0.39994506668294322"/>
                </patternFill>
              </fill>
            </x14:dxf>
          </x14:cfRule>
          <x14:cfRule type="cellIs" priority="38" operator="equal" id="{B99B2B68-511B-42BD-8329-BA6BD361E583}">
            <xm:f>'LISTAS DESPLEGABLES'!$B$19</xm:f>
            <x14:dxf>
              <fill>
                <patternFill>
                  <bgColor rgb="FF92D050"/>
                </patternFill>
              </fill>
            </x14:dxf>
          </x14:cfRule>
          <x14:cfRule type="cellIs" priority="36" operator="equal" id="{93136556-A08B-4C84-9498-16C79811DCEA}">
            <xm:f>'LISTAS DESPLEGABLES'!$B$21</xm:f>
            <x14:dxf>
              <fill>
                <patternFill>
                  <bgColor rgb="FFFFC000"/>
                </patternFill>
              </fill>
            </x14:dxf>
          </x14:cfRule>
          <x14:cfRule type="cellIs" priority="35" operator="equal" id="{1C607CD1-A1F6-41A5-B837-C364294D8E80}">
            <xm:f>'LISTAS DESPLEGABLES'!$B$22</xm:f>
            <x14:dxf>
              <fill>
                <patternFill>
                  <bgColor rgb="FFFF0000"/>
                </patternFill>
              </fill>
            </x14:dxf>
          </x14:cfRule>
          <xm:sqref>J56:J57</xm:sqref>
        </x14:conditionalFormatting>
        <x14:conditionalFormatting xmlns:xm="http://schemas.microsoft.com/office/excel/2006/main">
          <x14:cfRule type="cellIs" priority="1869" operator="equal" id="{32C8A795-FACC-4F7F-AE64-3C600C048AD5}">
            <xm:f>'LISTAS DESPLEGABLES'!$C$20</xm:f>
            <x14:dxf>
              <fill>
                <patternFill>
                  <bgColor rgb="FFFFC000"/>
                </patternFill>
              </fill>
            </x14:dxf>
          </x14:cfRule>
          <x14:cfRule type="cellIs" priority="1870" operator="equal" id="{EA1D7E70-E2F1-4227-AB0A-0BB1B52A6256}">
            <xm:f>'LISTAS DESPLEGABLES'!$C$21</xm:f>
            <x14:dxf>
              <fill>
                <patternFill>
                  <bgColor rgb="FFFF0000"/>
                </patternFill>
              </fill>
            </x14:dxf>
          </x14:cfRule>
          <x14:cfRule type="cellIs" priority="1871" operator="equal" id="{CCF4A7C6-54A0-42A6-86CD-99276B06B88C}">
            <xm:f>'LISTAS DESPLEGABLES'!$C$19</xm:f>
            <x14:dxf>
              <fill>
                <patternFill>
                  <bgColor rgb="FFFFFF00"/>
                </patternFill>
              </fill>
            </x14:dxf>
          </x14:cfRule>
          <x14:cfRule type="cellIs" priority="1872" operator="equal" id="{D617C0D7-C236-49F4-89F8-A8256C66ECB8}">
            <xm:f>'LISTAS DESPLEGABLES'!$C$18</xm:f>
            <x14:dxf>
              <fill>
                <patternFill>
                  <bgColor rgb="FF92D050"/>
                </patternFill>
              </fill>
            </x14:dxf>
          </x14:cfRule>
          <xm:sqref>K3 K13 AM13</xm:sqref>
        </x14:conditionalFormatting>
        <x14:conditionalFormatting xmlns:xm="http://schemas.microsoft.com/office/excel/2006/main">
          <x14:cfRule type="cellIs" priority="112" operator="equal" id="{F27A59F1-FF15-47C9-98F2-C7699D015BD6}">
            <xm:f>'LISTAS DESPLEGABLES'!$C$20</xm:f>
            <x14:dxf>
              <fill>
                <patternFill>
                  <bgColor rgb="FFFFC000"/>
                </patternFill>
              </fill>
            </x14:dxf>
          </x14:cfRule>
          <x14:cfRule type="cellIs" priority="113" operator="equal" id="{F8C46A4D-9D5A-458B-9CA8-DF3739A32DDD}">
            <xm:f>'LISTAS DESPLEGABLES'!$C$21</xm:f>
            <x14:dxf>
              <fill>
                <patternFill>
                  <bgColor rgb="FFFF0000"/>
                </patternFill>
              </fill>
            </x14:dxf>
          </x14:cfRule>
          <x14:cfRule type="cellIs" priority="115" operator="equal" id="{F692A701-92A3-4BF3-9271-98143E802FD5}">
            <xm:f>'LISTAS DESPLEGABLES'!$C$18</xm:f>
            <x14:dxf>
              <fill>
                <patternFill>
                  <bgColor rgb="FF92D050"/>
                </patternFill>
              </fill>
            </x14:dxf>
          </x14:cfRule>
          <x14:cfRule type="cellIs" priority="114" operator="equal" id="{7D61ACC3-984C-4CED-9BB9-C9677856239A}">
            <xm:f>'LISTAS DESPLEGABLES'!$C$19</xm:f>
            <x14:dxf>
              <fill>
                <patternFill>
                  <bgColor rgb="FFFFFF00"/>
                </patternFill>
              </fill>
            </x14:dxf>
          </x14:cfRule>
          <xm:sqref>K27</xm:sqref>
        </x14:conditionalFormatting>
        <x14:conditionalFormatting xmlns:xm="http://schemas.microsoft.com/office/excel/2006/main">
          <x14:cfRule type="cellIs" priority="100" operator="equal" id="{F1DF705E-1C3C-4C5A-B7AA-2D7CAFD8048D}">
            <xm:f>'LISTAS DESPLEGABLES'!$C$18</xm:f>
            <x14:dxf>
              <fill>
                <patternFill>
                  <bgColor rgb="FF92D050"/>
                </patternFill>
              </fill>
            </x14:dxf>
          </x14:cfRule>
          <x14:cfRule type="cellIs" priority="99" operator="equal" id="{FCBADE6F-2E2E-48F9-95A2-572082D8F2FD}">
            <xm:f>'LISTAS DESPLEGABLES'!$C$19</xm:f>
            <x14:dxf>
              <fill>
                <patternFill>
                  <bgColor rgb="FFFFFF00"/>
                </patternFill>
              </fill>
            </x14:dxf>
          </x14:cfRule>
          <x14:cfRule type="cellIs" priority="98" operator="equal" id="{395CD8ED-71F8-468E-8866-D45D852A5CC5}">
            <xm:f>'LISTAS DESPLEGABLES'!$C$21</xm:f>
            <x14:dxf>
              <fill>
                <patternFill>
                  <bgColor rgb="FFFF0000"/>
                </patternFill>
              </fill>
            </x14:dxf>
          </x14:cfRule>
          <x14:cfRule type="cellIs" priority="97" operator="equal" id="{6A4B417A-C2A2-4AF5-AAE8-3F06ECEE535E}">
            <xm:f>'LISTAS DESPLEGABLES'!$C$20</xm:f>
            <x14:dxf>
              <fill>
                <patternFill>
                  <bgColor rgb="FFFFC000"/>
                </patternFill>
              </fill>
            </x14:dxf>
          </x14:cfRule>
          <xm:sqref>K40</xm:sqref>
        </x14:conditionalFormatting>
        <x14:conditionalFormatting xmlns:xm="http://schemas.microsoft.com/office/excel/2006/main">
          <x14:cfRule type="cellIs" priority="46" operator="equal" id="{FD6F8D0B-1C4B-4347-8999-26FD91C1A7E7}">
            <xm:f>'LISTAS DESPLEGABLES'!$C$20</xm:f>
            <x14:dxf>
              <fill>
                <patternFill>
                  <bgColor rgb="FFFFC000"/>
                </patternFill>
              </fill>
            </x14:dxf>
          </x14:cfRule>
          <x14:cfRule type="cellIs" priority="47" operator="equal" id="{16C4EC40-9F4E-4B9C-8B83-1009A372DF98}">
            <xm:f>'LISTAS DESPLEGABLES'!$C$21</xm:f>
            <x14:dxf>
              <fill>
                <patternFill>
                  <bgColor rgb="FFFF0000"/>
                </patternFill>
              </fill>
            </x14:dxf>
          </x14:cfRule>
          <x14:cfRule type="cellIs" priority="48" operator="equal" id="{5A425012-0A43-4E75-B967-96458A2FCCB3}">
            <xm:f>'LISTAS DESPLEGABLES'!$C$19</xm:f>
            <x14:dxf>
              <fill>
                <patternFill>
                  <bgColor rgb="FFFFFF00"/>
                </patternFill>
              </fill>
            </x14:dxf>
          </x14:cfRule>
          <x14:cfRule type="cellIs" priority="49" operator="equal" id="{80269E92-E15B-4BFA-B3DA-BE84C0D02122}">
            <xm:f>'LISTAS DESPLEGABLES'!$C$18</xm:f>
            <x14:dxf>
              <fill>
                <patternFill>
                  <bgColor rgb="FF92D050"/>
                </patternFill>
              </fill>
            </x14:dxf>
          </x14:cfRule>
          <xm:sqref>K51:K53</xm:sqref>
        </x14:conditionalFormatting>
        <x14:conditionalFormatting xmlns:xm="http://schemas.microsoft.com/office/excel/2006/main">
          <x14:cfRule type="cellIs" priority="31" operator="equal" id="{826466B9-F4D6-4739-B8BD-D4F1DD7C83A9}">
            <xm:f>'LISTAS DESPLEGABLES'!$C$20</xm:f>
            <x14:dxf>
              <fill>
                <patternFill>
                  <bgColor rgb="FFFFC000"/>
                </patternFill>
              </fill>
            </x14:dxf>
          </x14:cfRule>
          <x14:cfRule type="cellIs" priority="34" operator="equal" id="{972AEA73-4A92-4F2A-B7A6-89C53F8E4B99}">
            <xm:f>'LISTAS DESPLEGABLES'!$C$18</xm:f>
            <x14:dxf>
              <fill>
                <patternFill>
                  <bgColor rgb="FF92D050"/>
                </patternFill>
              </fill>
            </x14:dxf>
          </x14:cfRule>
          <x14:cfRule type="cellIs" priority="33" operator="equal" id="{5030C33E-52CE-4D4B-A858-9EE7346B94B6}">
            <xm:f>'LISTAS DESPLEGABLES'!$C$19</xm:f>
            <x14:dxf>
              <fill>
                <patternFill>
                  <bgColor rgb="FFFFFF00"/>
                </patternFill>
              </fill>
            </x14:dxf>
          </x14:cfRule>
          <x14:cfRule type="cellIs" priority="32" operator="equal" id="{2F479A9D-182A-46FC-AF78-FB6A34B5FD72}">
            <xm:f>'LISTAS DESPLEGABLES'!$C$21</xm:f>
            <x14:dxf>
              <fill>
                <patternFill>
                  <bgColor rgb="FFFF0000"/>
                </patternFill>
              </fill>
            </x14:dxf>
          </x14:cfRule>
          <xm:sqref>K56:K57</xm:sqref>
        </x14:conditionalFormatting>
        <x14:conditionalFormatting xmlns:xm="http://schemas.microsoft.com/office/excel/2006/main">
          <x14:cfRule type="cellIs" priority="66" operator="equal" id="{D1424E54-A7D4-4743-8FD0-1ECC0598D0D1}">
            <xm:f>'LISTAS DESPLEGABLES'!$A$18</xm:f>
            <x14:dxf>
              <fill>
                <patternFill>
                  <bgColor theme="6" tint="0.39994506668294322"/>
                </patternFill>
              </fill>
            </x14:dxf>
          </x14:cfRule>
          <x14:cfRule type="cellIs" priority="62" operator="equal" id="{9D2BA062-FC51-4DDC-84CC-B14126D89609}">
            <xm:f>'LISTAS DESPLEGABLES'!$A$22</xm:f>
            <x14:dxf/>
          </x14:cfRule>
          <x14:cfRule type="cellIs" priority="63" operator="equal" id="{023CEB65-A366-4742-A542-365F068309B9}">
            <xm:f>'LISTAS DESPLEGABLES'!$A$21</xm:f>
            <x14:dxf>
              <fill>
                <patternFill>
                  <bgColor rgb="FFFFC000"/>
                </patternFill>
              </fill>
            </x14:dxf>
          </x14:cfRule>
          <x14:cfRule type="cellIs" priority="64" operator="equal" id="{E9D3E588-728D-454C-8D96-3981D5247228}">
            <xm:f>'LISTAS DESPLEGABLES'!$A$20</xm:f>
            <x14:dxf>
              <fill>
                <patternFill>
                  <bgColor rgb="FFFFFF00"/>
                </patternFill>
              </fill>
            </x14:dxf>
          </x14:cfRule>
          <x14:cfRule type="cellIs" priority="65" operator="equal" id="{A89922A7-EB64-405A-BCD0-084F6EEC0B82}">
            <xm:f>'LISTAS DESPLEGABLES'!$A$19</xm:f>
            <x14:dxf>
              <fill>
                <patternFill>
                  <bgColor rgb="FF92D050"/>
                </patternFill>
              </fill>
            </x14:dxf>
          </x14:cfRule>
          <x14:cfRule type="cellIs" priority="61" operator="equal" id="{F11978D7-62F6-4654-9FD1-70FA5E11B4A5}">
            <xm:f>'LISTAS DESPLEGABLES'!$A$22</xm:f>
            <x14:dxf>
              <fill>
                <patternFill>
                  <bgColor rgb="FFFF0000"/>
                </patternFill>
              </fill>
            </x14:dxf>
          </x14:cfRule>
          <xm:sqref>AK3</xm:sqref>
        </x14:conditionalFormatting>
        <x14:conditionalFormatting xmlns:xm="http://schemas.microsoft.com/office/excel/2006/main">
          <x14:cfRule type="cellIs" priority="94" operator="equal" id="{56640C92-415A-4977-B292-DEA4BE3C6140}">
            <xm:f>'LISTAS DESPLEGABLES'!$A$20</xm:f>
            <x14:dxf>
              <fill>
                <patternFill>
                  <bgColor rgb="FFFFFF00"/>
                </patternFill>
              </fill>
            </x14:dxf>
          </x14:cfRule>
          <x14:cfRule type="cellIs" priority="91" operator="equal" id="{00C549CC-677E-4505-86C1-28F294D72DFC}">
            <xm:f>'LISTAS DESPLEGABLES'!$A$22</xm:f>
            <x14:dxf>
              <fill>
                <patternFill>
                  <bgColor rgb="FFFF0000"/>
                </patternFill>
              </fill>
            </x14:dxf>
          </x14:cfRule>
          <x14:cfRule type="cellIs" priority="92" operator="equal" id="{8CDC0F2C-ACE8-432C-8343-E26D59A07A32}">
            <xm:f>'LISTAS DESPLEGABLES'!$A$22</xm:f>
            <x14:dxf/>
          </x14:cfRule>
          <x14:cfRule type="cellIs" priority="93" operator="equal" id="{8EE4727E-0F05-4202-8191-2864E26A2695}">
            <xm:f>'LISTAS DESPLEGABLES'!$A$21</xm:f>
            <x14:dxf>
              <fill>
                <patternFill>
                  <bgColor rgb="FFFFC000"/>
                </patternFill>
              </fill>
            </x14:dxf>
          </x14:cfRule>
          <x14:cfRule type="cellIs" priority="95" operator="equal" id="{D0EA7FA7-BA53-477B-B8C6-5697C2ED38C4}">
            <xm:f>'LISTAS DESPLEGABLES'!$A$19</xm:f>
            <x14:dxf>
              <fill>
                <patternFill>
                  <bgColor rgb="FF92D050"/>
                </patternFill>
              </fill>
            </x14:dxf>
          </x14:cfRule>
          <x14:cfRule type="cellIs" priority="96" operator="equal" id="{D1F689A3-C658-4FD2-8ECD-19343C3D6E89}">
            <xm:f>'LISTAS DESPLEGABLES'!$A$18</xm:f>
            <x14:dxf>
              <fill>
                <patternFill>
                  <bgColor theme="6" tint="0.39994506668294322"/>
                </patternFill>
              </fill>
            </x14:dxf>
          </x14:cfRule>
          <xm:sqref>AK27</xm:sqref>
        </x14:conditionalFormatting>
        <x14:conditionalFormatting xmlns:xm="http://schemas.microsoft.com/office/excel/2006/main">
          <x14:cfRule type="cellIs" priority="80" operator="equal" id="{9908D872-C6A4-43AF-801B-F662ED77A1C4}">
            <xm:f>'LISTAS DESPLEGABLES'!$A$19</xm:f>
            <x14:dxf>
              <fill>
                <patternFill>
                  <bgColor rgb="FF92D050"/>
                </patternFill>
              </fill>
            </x14:dxf>
          </x14:cfRule>
          <x14:cfRule type="cellIs" priority="77" operator="equal" id="{D49FAF03-CE41-4E82-BAC0-D9CF6B702F86}">
            <xm:f>'LISTAS DESPLEGABLES'!$A$22</xm:f>
            <x14:dxf/>
          </x14:cfRule>
          <x14:cfRule type="cellIs" priority="78" operator="equal" id="{CEEDD805-D36E-4B4E-A8F4-98C04189CCAC}">
            <xm:f>'LISTAS DESPLEGABLES'!$A$21</xm:f>
            <x14:dxf>
              <fill>
                <patternFill>
                  <bgColor rgb="FFFFC000"/>
                </patternFill>
              </fill>
            </x14:dxf>
          </x14:cfRule>
          <x14:cfRule type="cellIs" priority="79" operator="equal" id="{E05E4530-792F-46E5-A92B-8B4536829B52}">
            <xm:f>'LISTAS DESPLEGABLES'!$A$20</xm:f>
            <x14:dxf>
              <fill>
                <patternFill>
                  <bgColor rgb="FFFFFF00"/>
                </patternFill>
              </fill>
            </x14:dxf>
          </x14:cfRule>
          <x14:cfRule type="cellIs" priority="76" operator="equal" id="{54A721E1-AEC0-4CA3-BFD9-95343273BEA1}">
            <xm:f>'LISTAS DESPLEGABLES'!$A$22</xm:f>
            <x14:dxf>
              <fill>
                <patternFill>
                  <bgColor rgb="FFFF0000"/>
                </patternFill>
              </fill>
            </x14:dxf>
          </x14:cfRule>
          <x14:cfRule type="cellIs" priority="81" operator="equal" id="{F290C03A-E1B6-4EB2-B443-F10C42CE5BA4}">
            <xm:f>'LISTAS DESPLEGABLES'!$A$18</xm:f>
            <x14:dxf>
              <fill>
                <patternFill>
                  <bgColor theme="6" tint="0.39994506668294322"/>
                </patternFill>
              </fill>
            </x14:dxf>
          </x14:cfRule>
          <xm:sqref>AK40</xm:sqref>
        </x14:conditionalFormatting>
        <x14:conditionalFormatting xmlns:xm="http://schemas.microsoft.com/office/excel/2006/main">
          <x14:cfRule type="cellIs" priority="26" operator="equal" id="{B7706073-0EB8-4636-97BA-A1EF6A3689AB}">
            <xm:f>'LISTAS DESPLEGABLES'!$A$22</xm:f>
            <x14:dxf/>
          </x14:cfRule>
          <x14:cfRule type="cellIs" priority="25" operator="equal" id="{5F9FBCA6-676C-4846-9212-5DC94CB4F878}">
            <xm:f>'LISTAS DESPLEGABLES'!$A$22</xm:f>
            <x14:dxf>
              <fill>
                <patternFill>
                  <bgColor rgb="FFFF0000"/>
                </patternFill>
              </fill>
            </x14:dxf>
          </x14:cfRule>
          <x14:cfRule type="cellIs" priority="30" operator="equal" id="{46C32D01-2772-4CBB-A3DD-4D6BB5AE8EFC}">
            <xm:f>'LISTAS DESPLEGABLES'!$A$18</xm:f>
            <x14:dxf>
              <fill>
                <patternFill>
                  <bgColor theme="6" tint="0.39994506668294322"/>
                </patternFill>
              </fill>
            </x14:dxf>
          </x14:cfRule>
          <x14:cfRule type="cellIs" priority="29" operator="equal" id="{EB6C57F4-5968-4576-963F-76C2F3A958A0}">
            <xm:f>'LISTAS DESPLEGABLES'!$A$19</xm:f>
            <x14:dxf>
              <fill>
                <patternFill>
                  <bgColor rgb="FF92D050"/>
                </patternFill>
              </fill>
            </x14:dxf>
          </x14:cfRule>
          <x14:cfRule type="cellIs" priority="28" operator="equal" id="{21D6B560-0E06-4AEF-8030-5688436C02A5}">
            <xm:f>'LISTAS DESPLEGABLES'!$A$20</xm:f>
            <x14:dxf>
              <fill>
                <patternFill>
                  <bgColor rgb="FFFFFF00"/>
                </patternFill>
              </fill>
            </x14:dxf>
          </x14:cfRule>
          <x14:cfRule type="cellIs" priority="27" operator="equal" id="{8B4E3E5B-9CAE-4180-A27B-29DA13358CFF}">
            <xm:f>'LISTAS DESPLEGABLES'!$A$21</xm:f>
            <x14:dxf>
              <fill>
                <patternFill>
                  <bgColor rgb="FFFFC000"/>
                </patternFill>
              </fill>
            </x14:dxf>
          </x14:cfRule>
          <xm:sqref>AK51:AK53</xm:sqref>
        </x14:conditionalFormatting>
        <x14:conditionalFormatting xmlns:xm="http://schemas.microsoft.com/office/excel/2006/main">
          <x14:cfRule type="cellIs" priority="10" operator="equal" id="{AB03370A-409F-4593-9AE4-DA7F5D870FA0}">
            <xm:f>'LISTAS DESPLEGABLES'!$A$22</xm:f>
            <x14:dxf>
              <fill>
                <patternFill>
                  <bgColor rgb="FFFF0000"/>
                </patternFill>
              </fill>
            </x14:dxf>
          </x14:cfRule>
          <x14:cfRule type="cellIs" priority="11" operator="equal" id="{A47006EB-C5FC-4B3D-B36A-EA2A76DCA13A}">
            <xm:f>'LISTAS DESPLEGABLES'!$A$22</xm:f>
            <x14:dxf/>
          </x14:cfRule>
          <x14:cfRule type="cellIs" priority="12" operator="equal" id="{2D342420-A564-4499-8903-6E7E033F89AA}">
            <xm:f>'LISTAS DESPLEGABLES'!$A$21</xm:f>
            <x14:dxf>
              <fill>
                <patternFill>
                  <bgColor rgb="FFFFC000"/>
                </patternFill>
              </fill>
            </x14:dxf>
          </x14:cfRule>
          <x14:cfRule type="cellIs" priority="13" operator="equal" id="{A391887C-D079-46CB-8FC9-CB9DC17A84C5}">
            <xm:f>'LISTAS DESPLEGABLES'!$A$20</xm:f>
            <x14:dxf>
              <fill>
                <patternFill>
                  <bgColor rgb="FFFFFF00"/>
                </patternFill>
              </fill>
            </x14:dxf>
          </x14:cfRule>
          <x14:cfRule type="cellIs" priority="14" operator="equal" id="{674E6470-6C7D-4564-94E0-5B55E7F93921}">
            <xm:f>'LISTAS DESPLEGABLES'!$A$19</xm:f>
            <x14:dxf>
              <fill>
                <patternFill>
                  <bgColor rgb="FF92D050"/>
                </patternFill>
              </fill>
            </x14:dxf>
          </x14:cfRule>
          <x14:cfRule type="cellIs" priority="15" operator="equal" id="{DFE7B2C4-1EF8-4FA0-ACAE-213CA1E9411B}">
            <xm:f>'LISTAS DESPLEGABLES'!$A$18</xm:f>
            <x14:dxf>
              <fill>
                <patternFill>
                  <bgColor theme="6" tint="0.39994506668294322"/>
                </patternFill>
              </fill>
            </x14:dxf>
          </x14:cfRule>
          <xm:sqref>AK56:AK57</xm:sqref>
        </x14:conditionalFormatting>
        <x14:conditionalFormatting xmlns:xm="http://schemas.microsoft.com/office/excel/2006/main">
          <x14:cfRule type="cellIs" priority="992" operator="equal" id="{9B9B3D98-93E0-4576-BB80-4E556125C8C0}">
            <xm:f>'LISTAS DESPLEGABLES'!$B$22</xm:f>
            <x14:dxf>
              <fill>
                <patternFill>
                  <bgColor rgb="FFFF0000"/>
                </patternFill>
              </fill>
            </x14:dxf>
          </x14:cfRule>
          <x14:cfRule type="cellIs" priority="993" operator="equal" id="{0000D37D-0A7F-460B-AB45-3B5AB67778DD}">
            <xm:f>'LISTAS DESPLEGABLES'!$B$21</xm:f>
            <x14:dxf>
              <fill>
                <patternFill>
                  <bgColor rgb="FFFFC000"/>
                </patternFill>
              </fill>
            </x14:dxf>
          </x14:cfRule>
          <x14:cfRule type="cellIs" priority="996" operator="equal" id="{E9D59970-75A5-4CC3-98B8-A2683DBB3980}">
            <xm:f>'LISTAS DESPLEGABLES'!$B$18</xm:f>
            <x14:dxf>
              <fill>
                <patternFill>
                  <bgColor theme="6" tint="0.39994506668294322"/>
                </patternFill>
              </fill>
            </x14:dxf>
          </x14:cfRule>
          <x14:cfRule type="cellIs" priority="995" operator="equal" id="{AE6AADAD-9618-4640-B33A-38C53A812A65}">
            <xm:f>'LISTAS DESPLEGABLES'!$B$19</xm:f>
            <x14:dxf>
              <fill>
                <patternFill>
                  <bgColor rgb="FF92D050"/>
                </patternFill>
              </fill>
            </x14:dxf>
          </x14:cfRule>
          <x14:cfRule type="cellIs" priority="994" operator="equal" id="{011D5B12-A348-4F0D-A869-F1050A245FDB}">
            <xm:f>'LISTAS DESPLEGABLES'!$B$20</xm:f>
            <x14:dxf>
              <fill>
                <patternFill>
                  <bgColor rgb="FFFFFF00"/>
                </patternFill>
              </fill>
            </x14:dxf>
          </x14:cfRule>
          <xm:sqref>AL3</xm:sqref>
        </x14:conditionalFormatting>
        <x14:conditionalFormatting xmlns:xm="http://schemas.microsoft.com/office/excel/2006/main">
          <x14:cfRule type="cellIs" priority="89" operator="equal" id="{476AB0B6-80EA-422F-8924-56968B477A77}">
            <xm:f>'LISTAS DESPLEGABLES'!$B$19</xm:f>
            <x14:dxf>
              <fill>
                <patternFill>
                  <bgColor rgb="FF92D050"/>
                </patternFill>
              </fill>
            </x14:dxf>
          </x14:cfRule>
          <x14:cfRule type="cellIs" priority="90" operator="equal" id="{E25955FC-22DE-47A4-B93D-0F6F21C82DE9}">
            <xm:f>'LISTAS DESPLEGABLES'!$B$18</xm:f>
            <x14:dxf>
              <fill>
                <patternFill>
                  <bgColor theme="6" tint="0.39994506668294322"/>
                </patternFill>
              </fill>
            </x14:dxf>
          </x14:cfRule>
          <x14:cfRule type="cellIs" priority="88" operator="equal" id="{A839FB8F-BFA0-4C74-A931-6AA4F8F53AA3}">
            <xm:f>'LISTAS DESPLEGABLES'!$B$20</xm:f>
            <x14:dxf>
              <fill>
                <patternFill>
                  <bgColor rgb="FFFFFF00"/>
                </patternFill>
              </fill>
            </x14:dxf>
          </x14:cfRule>
          <x14:cfRule type="cellIs" priority="86" operator="equal" id="{33A850AF-A0A2-4715-85C7-165B612C18D7}">
            <xm:f>'LISTAS DESPLEGABLES'!$B$22</xm:f>
            <x14:dxf>
              <fill>
                <patternFill>
                  <bgColor rgb="FFFF0000"/>
                </patternFill>
              </fill>
            </x14:dxf>
          </x14:cfRule>
          <x14:cfRule type="cellIs" priority="87" operator="equal" id="{295A4A95-E23C-4AF3-BEDD-135D67005F07}">
            <xm:f>'LISTAS DESPLEGABLES'!$B$21</xm:f>
            <x14:dxf>
              <fill>
                <patternFill>
                  <bgColor rgb="FFFFC000"/>
                </patternFill>
              </fill>
            </x14:dxf>
          </x14:cfRule>
          <xm:sqref>AL27</xm:sqref>
        </x14:conditionalFormatting>
        <x14:conditionalFormatting xmlns:xm="http://schemas.microsoft.com/office/excel/2006/main">
          <x14:cfRule type="cellIs" priority="75" operator="equal" id="{0D7FF4DF-6255-4A29-8769-4FB7D405E739}">
            <xm:f>'LISTAS DESPLEGABLES'!$B$18</xm:f>
            <x14:dxf>
              <fill>
                <patternFill>
                  <bgColor theme="6" tint="0.39994506668294322"/>
                </patternFill>
              </fill>
            </x14:dxf>
          </x14:cfRule>
          <x14:cfRule type="cellIs" priority="74" operator="equal" id="{B7C84003-F127-4E7A-A114-D13A0BCDBA37}">
            <xm:f>'LISTAS DESPLEGABLES'!$B$19</xm:f>
            <x14:dxf>
              <fill>
                <patternFill>
                  <bgColor rgb="FF92D050"/>
                </patternFill>
              </fill>
            </x14:dxf>
          </x14:cfRule>
          <x14:cfRule type="cellIs" priority="73" operator="equal" id="{A13D1818-60E1-4169-9B07-6AED621262B6}">
            <xm:f>'LISTAS DESPLEGABLES'!$B$20</xm:f>
            <x14:dxf>
              <fill>
                <patternFill>
                  <bgColor rgb="FFFFFF00"/>
                </patternFill>
              </fill>
            </x14:dxf>
          </x14:cfRule>
          <x14:cfRule type="cellIs" priority="72" operator="equal" id="{DD725CEE-8F65-479E-8283-7DBC4AABD36E}">
            <xm:f>'LISTAS DESPLEGABLES'!$B$21</xm:f>
            <x14:dxf>
              <fill>
                <patternFill>
                  <bgColor rgb="FFFFC000"/>
                </patternFill>
              </fill>
            </x14:dxf>
          </x14:cfRule>
          <x14:cfRule type="cellIs" priority="71" operator="equal" id="{0FD49031-A470-4632-BAFC-AFE65947B8F4}">
            <xm:f>'LISTAS DESPLEGABLES'!$B$22</xm:f>
            <x14:dxf>
              <fill>
                <patternFill>
                  <bgColor rgb="FFFF0000"/>
                </patternFill>
              </fill>
            </x14:dxf>
          </x14:cfRule>
          <xm:sqref>AL40</xm:sqref>
        </x14:conditionalFormatting>
        <x14:conditionalFormatting xmlns:xm="http://schemas.microsoft.com/office/excel/2006/main">
          <x14:cfRule type="cellIs" priority="20" operator="equal" id="{1ED58126-210C-4DAE-9DA5-8080FF70632B}">
            <xm:f>'LISTAS DESPLEGABLES'!$B$22</xm:f>
            <x14:dxf>
              <fill>
                <patternFill>
                  <bgColor rgb="FFFF0000"/>
                </patternFill>
              </fill>
            </x14:dxf>
          </x14:cfRule>
          <x14:cfRule type="cellIs" priority="21" operator="equal" id="{13C674A3-6FEE-4A50-8E54-6C25FF24CF58}">
            <xm:f>'LISTAS DESPLEGABLES'!$B$21</xm:f>
            <x14:dxf>
              <fill>
                <patternFill>
                  <bgColor rgb="FFFFC000"/>
                </patternFill>
              </fill>
            </x14:dxf>
          </x14:cfRule>
          <x14:cfRule type="cellIs" priority="22" operator="equal" id="{5211CA9C-B0F1-45F0-9747-1507AF42274C}">
            <xm:f>'LISTAS DESPLEGABLES'!$B$20</xm:f>
            <x14:dxf>
              <fill>
                <patternFill>
                  <bgColor rgb="FFFFFF00"/>
                </patternFill>
              </fill>
            </x14:dxf>
          </x14:cfRule>
          <x14:cfRule type="cellIs" priority="23" operator="equal" id="{CFDB12BD-80C2-488B-91A9-21AEE78FF343}">
            <xm:f>'LISTAS DESPLEGABLES'!$B$19</xm:f>
            <x14:dxf>
              <fill>
                <patternFill>
                  <bgColor rgb="FF92D050"/>
                </patternFill>
              </fill>
            </x14:dxf>
          </x14:cfRule>
          <x14:cfRule type="cellIs" priority="24" operator="equal" id="{B0FD0019-645D-4758-9101-A75D8F8C2147}">
            <xm:f>'LISTAS DESPLEGABLES'!$B$18</xm:f>
            <x14:dxf>
              <fill>
                <patternFill>
                  <bgColor theme="6" tint="0.39994506668294322"/>
                </patternFill>
              </fill>
            </x14:dxf>
          </x14:cfRule>
          <xm:sqref>AL51:AL53</xm:sqref>
        </x14:conditionalFormatting>
        <x14:conditionalFormatting xmlns:xm="http://schemas.microsoft.com/office/excel/2006/main">
          <x14:cfRule type="cellIs" priority="8" operator="equal" id="{0782A64B-29F0-4F41-A692-1C8BF8E8703D}">
            <xm:f>'LISTAS DESPLEGABLES'!$B$19</xm:f>
            <x14:dxf>
              <fill>
                <patternFill>
                  <bgColor rgb="FF92D050"/>
                </patternFill>
              </fill>
            </x14:dxf>
          </x14:cfRule>
          <x14:cfRule type="cellIs" priority="7" operator="equal" id="{CB7E0AAB-A858-475B-8F5C-EDB1D23F3B18}">
            <xm:f>'LISTAS DESPLEGABLES'!$B$20</xm:f>
            <x14:dxf>
              <fill>
                <patternFill>
                  <bgColor rgb="FFFFFF00"/>
                </patternFill>
              </fill>
            </x14:dxf>
          </x14:cfRule>
          <x14:cfRule type="cellIs" priority="6" operator="equal" id="{D1FBC61A-6CA1-46F6-8145-77D08F2ACAB8}">
            <xm:f>'LISTAS DESPLEGABLES'!$B$21</xm:f>
            <x14:dxf>
              <fill>
                <patternFill>
                  <bgColor rgb="FFFFC000"/>
                </patternFill>
              </fill>
            </x14:dxf>
          </x14:cfRule>
          <x14:cfRule type="cellIs" priority="5" operator="equal" id="{34A9ECE0-4944-406E-A033-FFAE0EC80808}">
            <xm:f>'LISTAS DESPLEGABLES'!$B$22</xm:f>
            <x14:dxf>
              <fill>
                <patternFill>
                  <bgColor rgb="FFFF0000"/>
                </patternFill>
              </fill>
            </x14:dxf>
          </x14:cfRule>
          <x14:cfRule type="cellIs" priority="9" operator="equal" id="{8683606B-46D3-4175-8ACA-26E7B4CC15F4}">
            <xm:f>'LISTAS DESPLEGABLES'!$B$18</xm:f>
            <x14:dxf>
              <fill>
                <patternFill>
                  <bgColor theme="6" tint="0.39994506668294322"/>
                </patternFill>
              </fill>
            </x14:dxf>
          </x14:cfRule>
          <xm:sqref>AL56:AL57</xm:sqref>
        </x14:conditionalFormatting>
        <x14:conditionalFormatting xmlns:xm="http://schemas.microsoft.com/office/excel/2006/main">
          <x14:cfRule type="cellIs" priority="988" operator="equal" id="{00837830-6803-499B-9DA0-72B9B23AC947}">
            <xm:f>'LISTAS DESPLEGABLES'!$C$20</xm:f>
            <x14:dxf>
              <fill>
                <patternFill>
                  <bgColor rgb="FFFFC000"/>
                </patternFill>
              </fill>
            </x14:dxf>
          </x14:cfRule>
          <x14:cfRule type="cellIs" priority="989" operator="equal" id="{373BC94C-DFFE-43BD-8913-BABC37E56136}">
            <xm:f>'LISTAS DESPLEGABLES'!$C$21</xm:f>
            <x14:dxf>
              <fill>
                <patternFill>
                  <bgColor rgb="FFFF0000"/>
                </patternFill>
              </fill>
            </x14:dxf>
          </x14:cfRule>
          <x14:cfRule type="cellIs" priority="990" operator="equal" id="{EFCAD7EB-AE90-475B-8BF3-C6FF436882CB}">
            <xm:f>'LISTAS DESPLEGABLES'!$C$19</xm:f>
            <x14:dxf>
              <fill>
                <patternFill>
                  <bgColor rgb="FFFFFF00"/>
                </patternFill>
              </fill>
            </x14:dxf>
          </x14:cfRule>
          <x14:cfRule type="cellIs" priority="991" operator="equal" id="{2B27CF02-784A-421F-9688-A60D913789F0}">
            <xm:f>'LISTAS DESPLEGABLES'!$C$18</xm:f>
            <x14:dxf>
              <fill>
                <patternFill>
                  <bgColor rgb="FF92D050"/>
                </patternFill>
              </fill>
            </x14:dxf>
          </x14:cfRule>
          <xm:sqref>AM3</xm:sqref>
        </x14:conditionalFormatting>
        <x14:conditionalFormatting xmlns:xm="http://schemas.microsoft.com/office/excel/2006/main">
          <x14:cfRule type="cellIs" priority="82" operator="equal" id="{E7838AD9-21B3-4F72-9BC3-2A6D37A3E44E}">
            <xm:f>'LISTAS DESPLEGABLES'!$C$20</xm:f>
            <x14:dxf>
              <fill>
                <patternFill>
                  <bgColor rgb="FFFFC000"/>
                </patternFill>
              </fill>
            </x14:dxf>
          </x14:cfRule>
          <x14:cfRule type="cellIs" priority="83" operator="equal" id="{EA6403C6-4A7D-4D55-9C4C-DDA0EBBEBB42}">
            <xm:f>'LISTAS DESPLEGABLES'!$C$21</xm:f>
            <x14:dxf>
              <fill>
                <patternFill>
                  <bgColor rgb="FFFF0000"/>
                </patternFill>
              </fill>
            </x14:dxf>
          </x14:cfRule>
          <x14:cfRule type="cellIs" priority="84" operator="equal" id="{B59A609D-D529-4FF3-A6C4-584CDA792CA7}">
            <xm:f>'LISTAS DESPLEGABLES'!$C$19</xm:f>
            <x14:dxf>
              <fill>
                <patternFill>
                  <bgColor rgb="FFFFFF00"/>
                </patternFill>
              </fill>
            </x14:dxf>
          </x14:cfRule>
          <x14:cfRule type="cellIs" priority="85" operator="equal" id="{ABAEE73E-1A68-4A87-A240-21349C13D98A}">
            <xm:f>'LISTAS DESPLEGABLES'!$C$18</xm:f>
            <x14:dxf>
              <fill>
                <patternFill>
                  <bgColor rgb="FF92D050"/>
                </patternFill>
              </fill>
            </x14:dxf>
          </x14:cfRule>
          <xm:sqref>AM27</xm:sqref>
        </x14:conditionalFormatting>
        <x14:conditionalFormatting xmlns:xm="http://schemas.microsoft.com/office/excel/2006/main">
          <x14:cfRule type="cellIs" priority="70" operator="equal" id="{1C6F23EC-0507-4891-A15E-C584114BB7DA}">
            <xm:f>'LISTAS DESPLEGABLES'!$C$18</xm:f>
            <x14:dxf>
              <fill>
                <patternFill>
                  <bgColor rgb="FF92D050"/>
                </patternFill>
              </fill>
            </x14:dxf>
          </x14:cfRule>
          <x14:cfRule type="cellIs" priority="67" operator="equal" id="{BE5923D6-B6E7-4829-8A00-21682F6E9ABF}">
            <xm:f>'LISTAS DESPLEGABLES'!$C$20</xm:f>
            <x14:dxf>
              <fill>
                <patternFill>
                  <bgColor rgb="FFFFC000"/>
                </patternFill>
              </fill>
            </x14:dxf>
          </x14:cfRule>
          <x14:cfRule type="cellIs" priority="68" operator="equal" id="{86C1B297-949E-49C4-892A-04D44548A1BF}">
            <xm:f>'LISTAS DESPLEGABLES'!$C$21</xm:f>
            <x14:dxf>
              <fill>
                <patternFill>
                  <bgColor rgb="FFFF0000"/>
                </patternFill>
              </fill>
            </x14:dxf>
          </x14:cfRule>
          <x14:cfRule type="cellIs" priority="69" operator="equal" id="{62189F9E-1289-4E01-A3F9-D777268202D2}">
            <xm:f>'LISTAS DESPLEGABLES'!$C$19</xm:f>
            <x14:dxf>
              <fill>
                <patternFill>
                  <bgColor rgb="FFFFFF00"/>
                </patternFill>
              </fill>
            </x14:dxf>
          </x14:cfRule>
          <xm:sqref>AM40</xm:sqref>
        </x14:conditionalFormatting>
        <x14:conditionalFormatting xmlns:xm="http://schemas.microsoft.com/office/excel/2006/main">
          <x14:cfRule type="cellIs" priority="17" operator="equal" id="{791A33EC-624D-4338-B3A1-BCF45C75F99D}">
            <xm:f>'LISTAS DESPLEGABLES'!$C$21</xm:f>
            <x14:dxf>
              <fill>
                <patternFill>
                  <bgColor rgb="FFFF0000"/>
                </patternFill>
              </fill>
            </x14:dxf>
          </x14:cfRule>
          <x14:cfRule type="cellIs" priority="19" operator="equal" id="{9DE1214F-6232-4BA1-8852-131BAE45F0D3}">
            <xm:f>'LISTAS DESPLEGABLES'!$C$18</xm:f>
            <x14:dxf>
              <fill>
                <patternFill>
                  <bgColor rgb="FF92D050"/>
                </patternFill>
              </fill>
            </x14:dxf>
          </x14:cfRule>
          <x14:cfRule type="cellIs" priority="16" operator="equal" id="{F06B6CF4-C65A-4A4D-9AAF-C9AFD815C4F4}">
            <xm:f>'LISTAS DESPLEGABLES'!$C$20</xm:f>
            <x14:dxf>
              <fill>
                <patternFill>
                  <bgColor rgb="FFFFC000"/>
                </patternFill>
              </fill>
            </x14:dxf>
          </x14:cfRule>
          <x14:cfRule type="cellIs" priority="18" operator="equal" id="{E298EFE4-5210-4528-BEB7-C843601BCF29}">
            <xm:f>'LISTAS DESPLEGABLES'!$C$19</xm:f>
            <x14:dxf>
              <fill>
                <patternFill>
                  <bgColor rgb="FFFFFF00"/>
                </patternFill>
              </fill>
            </x14:dxf>
          </x14:cfRule>
          <xm:sqref>AM51:AM53</xm:sqref>
        </x14:conditionalFormatting>
        <x14:conditionalFormatting xmlns:xm="http://schemas.microsoft.com/office/excel/2006/main">
          <x14:cfRule type="cellIs" priority="4" operator="equal" id="{3DADF47C-58BF-4C67-86A5-CF2EE6429253}">
            <xm:f>'LISTAS DESPLEGABLES'!$C$18</xm:f>
            <x14:dxf>
              <fill>
                <patternFill>
                  <bgColor rgb="FF92D050"/>
                </patternFill>
              </fill>
            </x14:dxf>
          </x14:cfRule>
          <x14:cfRule type="cellIs" priority="3" operator="equal" id="{6A8383F6-4438-48A4-8B81-48C6277DD605}">
            <xm:f>'LISTAS DESPLEGABLES'!$C$19</xm:f>
            <x14:dxf>
              <fill>
                <patternFill>
                  <bgColor rgb="FFFFFF00"/>
                </patternFill>
              </fill>
            </x14:dxf>
          </x14:cfRule>
          <x14:cfRule type="cellIs" priority="1" operator="equal" id="{C080EAEE-2B78-4220-B6C7-3D1BAE17B555}">
            <xm:f>'LISTAS DESPLEGABLES'!$C$20</xm:f>
            <x14:dxf>
              <fill>
                <patternFill>
                  <bgColor rgb="FFFFC000"/>
                </patternFill>
              </fill>
            </x14:dxf>
          </x14:cfRule>
          <x14:cfRule type="cellIs" priority="2" operator="equal" id="{D8268485-B626-4599-BF54-88FFB5DEAAD8}">
            <xm:f>'LISTAS DESPLEGABLES'!$C$21</xm:f>
            <x14:dxf>
              <fill>
                <patternFill>
                  <bgColor rgb="FFFF0000"/>
                </patternFill>
              </fill>
            </x14:dxf>
          </x14:cfRule>
          <xm:sqref>AM56:AM57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300-000000000000}">
          <x14:formula1>
            <xm:f>'LISTAS DESPLEGABLES'!$A$18:$A$22</xm:f>
          </x14:formula1>
          <xm:sqref>AK3 I13 I3 AK13 I27 I40 AK27 AK40 I51:I53 I56:I57 AK51:AK53 AK56:AK57</xm:sqref>
        </x14:dataValidation>
        <x14:dataValidation type="list" allowBlank="1" showInputMessage="1" showErrorMessage="1" xr:uid="{00000000-0002-0000-0300-000001000000}">
          <x14:formula1>
            <xm:f>'LISTAS DESPLEGABLES'!$B$18:$B$22</xm:f>
          </x14:formula1>
          <xm:sqref>AL3 J13 J3 AL13 J27 J40 AL27 AL40 J51:J53 J56:J57 AL51:AL53 AL56:AL57</xm:sqref>
        </x14:dataValidation>
        <x14:dataValidation type="list" allowBlank="1" showInputMessage="1" showErrorMessage="1" xr:uid="{00000000-0002-0000-0300-000006000000}">
          <x14:formula1>
            <xm:f>'LISTAS DESPLEGABLES'!$F$2:$F$3</xm:f>
          </x14:formula1>
          <xm:sqref>Y13:Y26</xm:sqref>
        </x14:dataValidation>
        <x14:dataValidation type="list" allowBlank="1" showInputMessage="1" showErrorMessage="1" xr:uid="{00000000-0002-0000-0300-000002000000}">
          <x14:formula1>
            <xm:f>'LISTAS DESPLEGABLES'!$A$2:$A$3</xm:f>
          </x14:formula1>
          <xm:sqref>O13:O26 W13:W26 R13:R26</xm:sqref>
        </x14:dataValidation>
        <x14:dataValidation type="list" allowBlank="1" showInputMessage="1" showErrorMessage="1" xr:uid="{00000000-0002-0000-0300-000003000000}">
          <x14:formula1>
            <xm:f>'LISTAS DESPLEGABLES'!$C$2:$C$4</xm:f>
          </x14:formula1>
          <xm:sqref>Q13:Q26</xm:sqref>
        </x14:dataValidation>
        <x14:dataValidation type="list" allowBlank="1" showInputMessage="1" showErrorMessage="1" xr:uid="{00000000-0002-0000-0300-000005000000}">
          <x14:formula1>
            <xm:f>'LISTAS DESPLEGABLES'!$E$2:$E$14</xm:f>
          </x14:formula1>
          <xm:sqref>V13:V26</xm:sqref>
        </x14:dataValidation>
        <x14:dataValidation type="list" allowBlank="1" showInputMessage="1" showErrorMessage="1" xr:uid="{00000000-0002-0000-0300-000007000000}">
          <x14:formula1>
            <xm:f>'LISTAS DESPLEGABLES'!$G$2:$G$4</xm:f>
          </x14:formula1>
          <xm:sqref>AB13:AB26</xm:sqref>
        </x14:dataValidation>
        <x14:dataValidation type="list" allowBlank="1" showInputMessage="1" showErrorMessage="1" xr:uid="{00000000-0002-0000-0300-000008000000}">
          <x14:formula1>
            <xm:f>'LISTAS DESPLEGABLES'!$H$2:$H$4</xm:f>
          </x14:formula1>
          <xm:sqref>AD13:AD26</xm:sqref>
        </x14:dataValidation>
        <x14:dataValidation type="list" allowBlank="1" showInputMessage="1" showErrorMessage="1" xr:uid="{2DDBE378-677E-4416-B7E0-30627F0127E2}">
          <x14:formula1>
            <xm:f>'LISTAS DESPLEGABLES'!$D$2:$D$5</xm:f>
          </x14:formula1>
          <xm:sqref>T13:T26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5A812-3D8C-4912-B71A-83FAF1214178}">
  <dimension ref="A1:E4"/>
  <sheetViews>
    <sheetView workbookViewId="0">
      <selection activeCell="A5" sqref="A5"/>
    </sheetView>
  </sheetViews>
  <sheetFormatPr baseColWidth="10" defaultRowHeight="15" x14ac:dyDescent="0.25"/>
  <cols>
    <col min="2" max="2" width="56.42578125" style="31" customWidth="1"/>
    <col min="3" max="3" width="18.28515625" style="31" customWidth="1"/>
    <col min="4" max="4" width="15.42578125" style="31" customWidth="1"/>
    <col min="5" max="5" width="17.7109375" style="31" customWidth="1"/>
  </cols>
  <sheetData>
    <row r="1" spans="1:5" x14ac:dyDescent="0.25">
      <c r="A1" s="328" t="s">
        <v>187</v>
      </c>
      <c r="B1" s="328" t="s">
        <v>189</v>
      </c>
      <c r="C1" s="295" t="s">
        <v>194</v>
      </c>
      <c r="D1" s="295"/>
      <c r="E1" s="295"/>
    </row>
    <row r="2" spans="1:5" ht="25.5" x14ac:dyDescent="0.25">
      <c r="A2" s="328"/>
      <c r="B2" s="328"/>
      <c r="C2" s="36" t="s">
        <v>208</v>
      </c>
      <c r="D2" s="99" t="s">
        <v>209</v>
      </c>
      <c r="E2" s="36" t="s">
        <v>210</v>
      </c>
    </row>
    <row r="3" spans="1:5" ht="102" x14ac:dyDescent="0.25">
      <c r="A3" s="162" t="s">
        <v>188</v>
      </c>
      <c r="B3" s="114" t="s">
        <v>397</v>
      </c>
      <c r="C3" s="155" t="s">
        <v>148</v>
      </c>
      <c r="D3" s="155" t="s">
        <v>179</v>
      </c>
      <c r="E3" s="158" t="str">
        <f>VLOOKUP((VLOOKUP(C3,'MAPAS DE RIESGO'!$D$60:$E$64,2,0)*(VLOOKUP(D3,'MAPAS DE RIESGO'!$D$69:$E$73,2,0))),'MAPAS DE RIESGO'!$D$77:$E$101,2,0)</f>
        <v>Extremo</v>
      </c>
    </row>
    <row r="4" spans="1:5" ht="123.75" customHeight="1" x14ac:dyDescent="0.25">
      <c r="A4" s="162" t="s">
        <v>188</v>
      </c>
      <c r="B4" s="97" t="s">
        <v>398</v>
      </c>
      <c r="C4" s="156" t="s">
        <v>156</v>
      </c>
      <c r="D4" s="157" t="s">
        <v>175</v>
      </c>
      <c r="E4" s="156" t="str">
        <f>VLOOKUP((VLOOKUP(C4,'MAPAS DE RIESGO'!$D$60:$E$64,2,0)*(VLOOKUP(D4,'MAPAS DE RIESGO'!$D$69:$E$73,2,0))),'MAPAS DE RIESGO'!$D$77:$E$101,2,0)</f>
        <v>Extremo</v>
      </c>
    </row>
  </sheetData>
  <mergeCells count="3">
    <mergeCell ref="A1:A2"/>
    <mergeCell ref="C1:E1"/>
    <mergeCell ref="B1:B2"/>
  </mergeCells>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0" operator="equal" id="{8EAD6E1C-6ABD-475B-8F03-29A2C2F1CC5E}">
            <xm:f>'LISTAS DESPLEGABLES'!$A$22</xm:f>
            <x14:dxf>
              <fill>
                <patternFill>
                  <bgColor rgb="FFFF0000"/>
                </patternFill>
              </fill>
            </x14:dxf>
          </x14:cfRule>
          <x14:cfRule type="cellIs" priority="11" operator="equal" id="{5DBA0D0F-9461-499E-B812-96637E0B6401}">
            <xm:f>'LISTAS DESPLEGABLES'!$A$22</xm:f>
            <x14:dxf/>
          </x14:cfRule>
          <x14:cfRule type="cellIs" priority="12" operator="equal" id="{2EE59FF4-69CA-4C62-8248-6FE510422998}">
            <xm:f>'LISTAS DESPLEGABLES'!$A$21</xm:f>
            <x14:dxf>
              <fill>
                <patternFill>
                  <bgColor rgb="FFFFC000"/>
                </patternFill>
              </fill>
            </x14:dxf>
          </x14:cfRule>
          <x14:cfRule type="cellIs" priority="13" operator="equal" id="{9C452C37-0EF6-48E4-A557-C3256629F845}">
            <xm:f>'LISTAS DESPLEGABLES'!$A$20</xm:f>
            <x14:dxf>
              <fill>
                <patternFill>
                  <bgColor rgb="FFFFFF00"/>
                </patternFill>
              </fill>
            </x14:dxf>
          </x14:cfRule>
          <x14:cfRule type="cellIs" priority="14" operator="equal" id="{AF165798-BADE-4B29-9CBE-3DA68EEC861A}">
            <xm:f>'LISTAS DESPLEGABLES'!$A$19</xm:f>
            <x14:dxf>
              <fill>
                <patternFill>
                  <bgColor rgb="FF92D050"/>
                </patternFill>
              </fill>
            </x14:dxf>
          </x14:cfRule>
          <x14:cfRule type="cellIs" priority="15" operator="equal" id="{B528C4A2-03D9-4103-8E32-23BDD3390678}">
            <xm:f>'LISTAS DESPLEGABLES'!$A$18</xm:f>
            <x14:dxf>
              <fill>
                <patternFill>
                  <bgColor theme="6" tint="0.39994506668294322"/>
                </patternFill>
              </fill>
            </x14:dxf>
          </x14:cfRule>
          <xm:sqref>C3:C4</xm:sqref>
        </x14:conditionalFormatting>
        <x14:conditionalFormatting xmlns:xm="http://schemas.microsoft.com/office/excel/2006/main">
          <x14:cfRule type="cellIs" priority="5" operator="equal" id="{AF8F4554-C2F0-46C0-AF3E-458CE1402588}">
            <xm:f>'LISTAS DESPLEGABLES'!$B$22</xm:f>
            <x14:dxf>
              <fill>
                <patternFill>
                  <bgColor rgb="FFFF0000"/>
                </patternFill>
              </fill>
            </x14:dxf>
          </x14:cfRule>
          <x14:cfRule type="cellIs" priority="6" operator="equal" id="{9B9719FC-93DB-45E9-8644-33D1D8D4380B}">
            <xm:f>'LISTAS DESPLEGABLES'!$B$21</xm:f>
            <x14:dxf>
              <fill>
                <patternFill>
                  <bgColor rgb="FFFFC000"/>
                </patternFill>
              </fill>
            </x14:dxf>
          </x14:cfRule>
          <x14:cfRule type="cellIs" priority="7" operator="equal" id="{30FA4474-42FE-4782-8F73-A9F67E7CDB51}">
            <xm:f>'LISTAS DESPLEGABLES'!$B$20</xm:f>
            <x14:dxf>
              <fill>
                <patternFill>
                  <bgColor rgb="FFFFFF00"/>
                </patternFill>
              </fill>
            </x14:dxf>
          </x14:cfRule>
          <x14:cfRule type="cellIs" priority="8" operator="equal" id="{A7B8B09B-475D-4746-AA77-256D13FE962F}">
            <xm:f>'LISTAS DESPLEGABLES'!$B$19</xm:f>
            <x14:dxf>
              <fill>
                <patternFill>
                  <bgColor rgb="FF92D050"/>
                </patternFill>
              </fill>
            </x14:dxf>
          </x14:cfRule>
          <x14:cfRule type="cellIs" priority="9" operator="equal" id="{9D6527E4-C9C7-4264-ABD3-238482B5EA69}">
            <xm:f>'LISTAS DESPLEGABLES'!$B$18</xm:f>
            <x14:dxf>
              <fill>
                <patternFill>
                  <bgColor theme="6" tint="0.39994506668294322"/>
                </patternFill>
              </fill>
            </x14:dxf>
          </x14:cfRule>
          <xm:sqref>D3:D4</xm:sqref>
        </x14:conditionalFormatting>
        <x14:conditionalFormatting xmlns:xm="http://schemas.microsoft.com/office/excel/2006/main">
          <x14:cfRule type="cellIs" priority="1" operator="equal" id="{6CF642E6-CE08-462E-895C-F897DC261033}">
            <xm:f>'LISTAS DESPLEGABLES'!$C$20</xm:f>
            <x14:dxf>
              <fill>
                <patternFill>
                  <bgColor rgb="FFFFC000"/>
                </patternFill>
              </fill>
            </x14:dxf>
          </x14:cfRule>
          <x14:cfRule type="cellIs" priority="2" operator="equal" id="{4DD09945-4A71-438C-B454-417630202E7C}">
            <xm:f>'LISTAS DESPLEGABLES'!$C$21</xm:f>
            <x14:dxf>
              <fill>
                <patternFill>
                  <bgColor rgb="FFFF0000"/>
                </patternFill>
              </fill>
            </x14:dxf>
          </x14:cfRule>
          <x14:cfRule type="cellIs" priority="3" operator="equal" id="{E73637DE-A9F5-4EB1-8B0B-C2BFCCFF1AE6}">
            <xm:f>'LISTAS DESPLEGABLES'!$C$19</xm:f>
            <x14:dxf>
              <fill>
                <patternFill>
                  <bgColor rgb="FFFFFF00"/>
                </patternFill>
              </fill>
            </x14:dxf>
          </x14:cfRule>
          <x14:cfRule type="cellIs" priority="4" operator="equal" id="{CA7B7B3A-1ADC-49D1-AD33-DE0F5565F8BB}">
            <xm:f>'LISTAS DESPLEGABLES'!$C$18</xm:f>
            <x14:dxf>
              <fill>
                <patternFill>
                  <bgColor rgb="FF92D050"/>
                </patternFill>
              </fill>
            </x14:dxf>
          </x14:cfRule>
          <xm:sqref>E3:E4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C53EEE32-FCBC-4FC5-AD15-E363CD7B9B3C}">
          <x14:formula1>
            <xm:f>'LISTAS DESPLEGABLES'!$B$18:$B$22</xm:f>
          </x14:formula1>
          <xm:sqref>D3:D4</xm:sqref>
        </x14:dataValidation>
        <x14:dataValidation type="list" allowBlank="1" showInputMessage="1" showErrorMessage="1" xr:uid="{253DAF2A-D07E-463F-9838-83B86E2F5C6E}">
          <x14:formula1>
            <xm:f>'LISTAS DESPLEGABLES'!$A$18:$A$22</xm:f>
          </x14:formula1>
          <xm:sqref>C3:C4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E9697-728A-437A-9FFD-9BDF178444C2}">
  <dimension ref="A1"/>
  <sheetViews>
    <sheetView workbookViewId="0"/>
  </sheetViews>
  <sheetFormatPr baseColWidth="10" defaultRowHeight="15" x14ac:dyDescent="0.25"/>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103"/>
  <sheetViews>
    <sheetView showGridLines="0" zoomScale="70" zoomScaleNormal="70" workbookViewId="0">
      <selection activeCell="Q34" sqref="Q34"/>
    </sheetView>
  </sheetViews>
  <sheetFormatPr baseColWidth="10" defaultColWidth="10.85546875" defaultRowHeight="12.75" x14ac:dyDescent="0.2"/>
  <cols>
    <col min="1" max="1" width="1.85546875" style="31" customWidth="1"/>
    <col min="2" max="2" width="3.140625" style="31" bestFit="1" customWidth="1"/>
    <col min="3" max="3" width="0.5703125" style="31" customWidth="1"/>
    <col min="4" max="9" width="22.7109375" style="31" customWidth="1"/>
    <col min="10" max="10" width="4.5703125" style="31" customWidth="1"/>
    <col min="11" max="11" width="0" style="31" hidden="1" customWidth="1"/>
    <col min="12" max="12" width="4.42578125" style="31" customWidth="1"/>
    <col min="13" max="13" width="1.42578125" style="31" customWidth="1"/>
    <col min="14" max="19" width="22.7109375" style="31" customWidth="1"/>
    <col min="20" max="256" width="11.42578125" style="31"/>
    <col min="257" max="257" width="5.140625" style="31" customWidth="1"/>
    <col min="258" max="258" width="3.140625" style="31" bestFit="1" customWidth="1"/>
    <col min="259" max="259" width="0.5703125" style="31" customWidth="1"/>
    <col min="260" max="265" width="22.7109375" style="31" customWidth="1"/>
    <col min="266" max="266" width="4.5703125" style="31" customWidth="1"/>
    <col min="267" max="267" width="11.42578125" style="31"/>
    <col min="268" max="268" width="4.42578125" style="31" customWidth="1"/>
    <col min="269" max="269" width="1.42578125" style="31" customWidth="1"/>
    <col min="270" max="275" width="22.7109375" style="31" customWidth="1"/>
    <col min="276" max="512" width="11.42578125" style="31"/>
    <col min="513" max="513" width="5.140625" style="31" customWidth="1"/>
    <col min="514" max="514" width="3.140625" style="31" bestFit="1" customWidth="1"/>
    <col min="515" max="515" width="0.5703125" style="31" customWidth="1"/>
    <col min="516" max="521" width="22.7109375" style="31" customWidth="1"/>
    <col min="522" max="522" width="4.5703125" style="31" customWidth="1"/>
    <col min="523" max="523" width="11.42578125" style="31"/>
    <col min="524" max="524" width="4.42578125" style="31" customWidth="1"/>
    <col min="525" max="525" width="1.42578125" style="31" customWidth="1"/>
    <col min="526" max="531" width="22.7109375" style="31" customWidth="1"/>
    <col min="532" max="768" width="11.42578125" style="31"/>
    <col min="769" max="769" width="5.140625" style="31" customWidth="1"/>
    <col min="770" max="770" width="3.140625" style="31" bestFit="1" customWidth="1"/>
    <col min="771" max="771" width="0.5703125" style="31" customWidth="1"/>
    <col min="772" max="777" width="22.7109375" style="31" customWidth="1"/>
    <col min="778" max="778" width="4.5703125" style="31" customWidth="1"/>
    <col min="779" max="779" width="11.42578125" style="31"/>
    <col min="780" max="780" width="4.42578125" style="31" customWidth="1"/>
    <col min="781" max="781" width="1.42578125" style="31" customWidth="1"/>
    <col min="782" max="787" width="22.7109375" style="31" customWidth="1"/>
    <col min="788" max="1024" width="11.42578125" style="31"/>
    <col min="1025" max="1025" width="5.140625" style="31" customWidth="1"/>
    <col min="1026" max="1026" width="3.140625" style="31" bestFit="1" customWidth="1"/>
    <col min="1027" max="1027" width="0.5703125" style="31" customWidth="1"/>
    <col min="1028" max="1033" width="22.7109375" style="31" customWidth="1"/>
    <col min="1034" max="1034" width="4.5703125" style="31" customWidth="1"/>
    <col min="1035" max="1035" width="11.42578125" style="31"/>
    <col min="1036" max="1036" width="4.42578125" style="31" customWidth="1"/>
    <col min="1037" max="1037" width="1.42578125" style="31" customWidth="1"/>
    <col min="1038" max="1043" width="22.7109375" style="31" customWidth="1"/>
    <col min="1044" max="1280" width="11.42578125" style="31"/>
    <col min="1281" max="1281" width="5.140625" style="31" customWidth="1"/>
    <col min="1282" max="1282" width="3.140625" style="31" bestFit="1" customWidth="1"/>
    <col min="1283" max="1283" width="0.5703125" style="31" customWidth="1"/>
    <col min="1284" max="1289" width="22.7109375" style="31" customWidth="1"/>
    <col min="1290" max="1290" width="4.5703125" style="31" customWidth="1"/>
    <col min="1291" max="1291" width="11.42578125" style="31"/>
    <col min="1292" max="1292" width="4.42578125" style="31" customWidth="1"/>
    <col min="1293" max="1293" width="1.42578125" style="31" customWidth="1"/>
    <col min="1294" max="1299" width="22.7109375" style="31" customWidth="1"/>
    <col min="1300" max="1536" width="11.42578125" style="31"/>
    <col min="1537" max="1537" width="5.140625" style="31" customWidth="1"/>
    <col min="1538" max="1538" width="3.140625" style="31" bestFit="1" customWidth="1"/>
    <col min="1539" max="1539" width="0.5703125" style="31" customWidth="1"/>
    <col min="1540" max="1545" width="22.7109375" style="31" customWidth="1"/>
    <col min="1546" max="1546" width="4.5703125" style="31" customWidth="1"/>
    <col min="1547" max="1547" width="11.42578125" style="31"/>
    <col min="1548" max="1548" width="4.42578125" style="31" customWidth="1"/>
    <col min="1549" max="1549" width="1.42578125" style="31" customWidth="1"/>
    <col min="1550" max="1555" width="22.7109375" style="31" customWidth="1"/>
    <col min="1556" max="1792" width="11.42578125" style="31"/>
    <col min="1793" max="1793" width="5.140625" style="31" customWidth="1"/>
    <col min="1794" max="1794" width="3.140625" style="31" bestFit="1" customWidth="1"/>
    <col min="1795" max="1795" width="0.5703125" style="31" customWidth="1"/>
    <col min="1796" max="1801" width="22.7109375" style="31" customWidth="1"/>
    <col min="1802" max="1802" width="4.5703125" style="31" customWidth="1"/>
    <col min="1803" max="1803" width="11.42578125" style="31"/>
    <col min="1804" max="1804" width="4.42578125" style="31" customWidth="1"/>
    <col min="1805" max="1805" width="1.42578125" style="31" customWidth="1"/>
    <col min="1806" max="1811" width="22.7109375" style="31" customWidth="1"/>
    <col min="1812" max="2048" width="11.42578125" style="31"/>
    <col min="2049" max="2049" width="5.140625" style="31" customWidth="1"/>
    <col min="2050" max="2050" width="3.140625" style="31" bestFit="1" customWidth="1"/>
    <col min="2051" max="2051" width="0.5703125" style="31" customWidth="1"/>
    <col min="2052" max="2057" width="22.7109375" style="31" customWidth="1"/>
    <col min="2058" max="2058" width="4.5703125" style="31" customWidth="1"/>
    <col min="2059" max="2059" width="11.42578125" style="31"/>
    <col min="2060" max="2060" width="4.42578125" style="31" customWidth="1"/>
    <col min="2061" max="2061" width="1.42578125" style="31" customWidth="1"/>
    <col min="2062" max="2067" width="22.7109375" style="31" customWidth="1"/>
    <col min="2068" max="2304" width="11.42578125" style="31"/>
    <col min="2305" max="2305" width="5.140625" style="31" customWidth="1"/>
    <col min="2306" max="2306" width="3.140625" style="31" bestFit="1" customWidth="1"/>
    <col min="2307" max="2307" width="0.5703125" style="31" customWidth="1"/>
    <col min="2308" max="2313" width="22.7109375" style="31" customWidth="1"/>
    <col min="2314" max="2314" width="4.5703125" style="31" customWidth="1"/>
    <col min="2315" max="2315" width="11.42578125" style="31"/>
    <col min="2316" max="2316" width="4.42578125" style="31" customWidth="1"/>
    <col min="2317" max="2317" width="1.42578125" style="31" customWidth="1"/>
    <col min="2318" max="2323" width="22.7109375" style="31" customWidth="1"/>
    <col min="2324" max="2560" width="11.42578125" style="31"/>
    <col min="2561" max="2561" width="5.140625" style="31" customWidth="1"/>
    <col min="2562" max="2562" width="3.140625" style="31" bestFit="1" customWidth="1"/>
    <col min="2563" max="2563" width="0.5703125" style="31" customWidth="1"/>
    <col min="2564" max="2569" width="22.7109375" style="31" customWidth="1"/>
    <col min="2570" max="2570" width="4.5703125" style="31" customWidth="1"/>
    <col min="2571" max="2571" width="11.42578125" style="31"/>
    <col min="2572" max="2572" width="4.42578125" style="31" customWidth="1"/>
    <col min="2573" max="2573" width="1.42578125" style="31" customWidth="1"/>
    <col min="2574" max="2579" width="22.7109375" style="31" customWidth="1"/>
    <col min="2580" max="2816" width="11.42578125" style="31"/>
    <col min="2817" max="2817" width="5.140625" style="31" customWidth="1"/>
    <col min="2818" max="2818" width="3.140625" style="31" bestFit="1" customWidth="1"/>
    <col min="2819" max="2819" width="0.5703125" style="31" customWidth="1"/>
    <col min="2820" max="2825" width="22.7109375" style="31" customWidth="1"/>
    <col min="2826" max="2826" width="4.5703125" style="31" customWidth="1"/>
    <col min="2827" max="2827" width="11.42578125" style="31"/>
    <col min="2828" max="2828" width="4.42578125" style="31" customWidth="1"/>
    <col min="2829" max="2829" width="1.42578125" style="31" customWidth="1"/>
    <col min="2830" max="2835" width="22.7109375" style="31" customWidth="1"/>
    <col min="2836" max="3072" width="11.42578125" style="31"/>
    <col min="3073" max="3073" width="5.140625" style="31" customWidth="1"/>
    <col min="3074" max="3074" width="3.140625" style="31" bestFit="1" customWidth="1"/>
    <col min="3075" max="3075" width="0.5703125" style="31" customWidth="1"/>
    <col min="3076" max="3081" width="22.7109375" style="31" customWidth="1"/>
    <col min="3082" max="3082" width="4.5703125" style="31" customWidth="1"/>
    <col min="3083" max="3083" width="11.42578125" style="31"/>
    <col min="3084" max="3084" width="4.42578125" style="31" customWidth="1"/>
    <col min="3085" max="3085" width="1.42578125" style="31" customWidth="1"/>
    <col min="3086" max="3091" width="22.7109375" style="31" customWidth="1"/>
    <col min="3092" max="3328" width="11.42578125" style="31"/>
    <col min="3329" max="3329" width="5.140625" style="31" customWidth="1"/>
    <col min="3330" max="3330" width="3.140625" style="31" bestFit="1" customWidth="1"/>
    <col min="3331" max="3331" width="0.5703125" style="31" customWidth="1"/>
    <col min="3332" max="3337" width="22.7109375" style="31" customWidth="1"/>
    <col min="3338" max="3338" width="4.5703125" style="31" customWidth="1"/>
    <col min="3339" max="3339" width="11.42578125" style="31"/>
    <col min="3340" max="3340" width="4.42578125" style="31" customWidth="1"/>
    <col min="3341" max="3341" width="1.42578125" style="31" customWidth="1"/>
    <col min="3342" max="3347" width="22.7109375" style="31" customWidth="1"/>
    <col min="3348" max="3584" width="11.42578125" style="31"/>
    <col min="3585" max="3585" width="5.140625" style="31" customWidth="1"/>
    <col min="3586" max="3586" width="3.140625" style="31" bestFit="1" customWidth="1"/>
    <col min="3587" max="3587" width="0.5703125" style="31" customWidth="1"/>
    <col min="3588" max="3593" width="22.7109375" style="31" customWidth="1"/>
    <col min="3594" max="3594" width="4.5703125" style="31" customWidth="1"/>
    <col min="3595" max="3595" width="11.42578125" style="31"/>
    <col min="3596" max="3596" width="4.42578125" style="31" customWidth="1"/>
    <col min="3597" max="3597" width="1.42578125" style="31" customWidth="1"/>
    <col min="3598" max="3603" width="22.7109375" style="31" customWidth="1"/>
    <col min="3604" max="3840" width="11.42578125" style="31"/>
    <col min="3841" max="3841" width="5.140625" style="31" customWidth="1"/>
    <col min="3842" max="3842" width="3.140625" style="31" bestFit="1" customWidth="1"/>
    <col min="3843" max="3843" width="0.5703125" style="31" customWidth="1"/>
    <col min="3844" max="3849" width="22.7109375" style="31" customWidth="1"/>
    <col min="3850" max="3850" width="4.5703125" style="31" customWidth="1"/>
    <col min="3851" max="3851" width="11.42578125" style="31"/>
    <col min="3852" max="3852" width="4.42578125" style="31" customWidth="1"/>
    <col min="3853" max="3853" width="1.42578125" style="31" customWidth="1"/>
    <col min="3854" max="3859" width="22.7109375" style="31" customWidth="1"/>
    <col min="3860" max="4096" width="11.42578125" style="31"/>
    <col min="4097" max="4097" width="5.140625" style="31" customWidth="1"/>
    <col min="4098" max="4098" width="3.140625" style="31" bestFit="1" customWidth="1"/>
    <col min="4099" max="4099" width="0.5703125" style="31" customWidth="1"/>
    <col min="4100" max="4105" width="22.7109375" style="31" customWidth="1"/>
    <col min="4106" max="4106" width="4.5703125" style="31" customWidth="1"/>
    <col min="4107" max="4107" width="11.42578125" style="31"/>
    <col min="4108" max="4108" width="4.42578125" style="31" customWidth="1"/>
    <col min="4109" max="4109" width="1.42578125" style="31" customWidth="1"/>
    <col min="4110" max="4115" width="22.7109375" style="31" customWidth="1"/>
    <col min="4116" max="4352" width="11.42578125" style="31"/>
    <col min="4353" max="4353" width="5.140625" style="31" customWidth="1"/>
    <col min="4354" max="4354" width="3.140625" style="31" bestFit="1" customWidth="1"/>
    <col min="4355" max="4355" width="0.5703125" style="31" customWidth="1"/>
    <col min="4356" max="4361" width="22.7109375" style="31" customWidth="1"/>
    <col min="4362" max="4362" width="4.5703125" style="31" customWidth="1"/>
    <col min="4363" max="4363" width="11.42578125" style="31"/>
    <col min="4364" max="4364" width="4.42578125" style="31" customWidth="1"/>
    <col min="4365" max="4365" width="1.42578125" style="31" customWidth="1"/>
    <col min="4366" max="4371" width="22.7109375" style="31" customWidth="1"/>
    <col min="4372" max="4608" width="11.42578125" style="31"/>
    <col min="4609" max="4609" width="5.140625" style="31" customWidth="1"/>
    <col min="4610" max="4610" width="3.140625" style="31" bestFit="1" customWidth="1"/>
    <col min="4611" max="4611" width="0.5703125" style="31" customWidth="1"/>
    <col min="4612" max="4617" width="22.7109375" style="31" customWidth="1"/>
    <col min="4618" max="4618" width="4.5703125" style="31" customWidth="1"/>
    <col min="4619" max="4619" width="11.42578125" style="31"/>
    <col min="4620" max="4620" width="4.42578125" style="31" customWidth="1"/>
    <col min="4621" max="4621" width="1.42578125" style="31" customWidth="1"/>
    <col min="4622" max="4627" width="22.7109375" style="31" customWidth="1"/>
    <col min="4628" max="4864" width="11.42578125" style="31"/>
    <col min="4865" max="4865" width="5.140625" style="31" customWidth="1"/>
    <col min="4866" max="4866" width="3.140625" style="31" bestFit="1" customWidth="1"/>
    <col min="4867" max="4867" width="0.5703125" style="31" customWidth="1"/>
    <col min="4868" max="4873" width="22.7109375" style="31" customWidth="1"/>
    <col min="4874" max="4874" width="4.5703125" style="31" customWidth="1"/>
    <col min="4875" max="4875" width="11.42578125" style="31"/>
    <col min="4876" max="4876" width="4.42578125" style="31" customWidth="1"/>
    <col min="4877" max="4877" width="1.42578125" style="31" customWidth="1"/>
    <col min="4878" max="4883" width="22.7109375" style="31" customWidth="1"/>
    <col min="4884" max="5120" width="11.42578125" style="31"/>
    <col min="5121" max="5121" width="5.140625" style="31" customWidth="1"/>
    <col min="5122" max="5122" width="3.140625" style="31" bestFit="1" customWidth="1"/>
    <col min="5123" max="5123" width="0.5703125" style="31" customWidth="1"/>
    <col min="5124" max="5129" width="22.7109375" style="31" customWidth="1"/>
    <col min="5130" max="5130" width="4.5703125" style="31" customWidth="1"/>
    <col min="5131" max="5131" width="11.42578125" style="31"/>
    <col min="5132" max="5132" width="4.42578125" style="31" customWidth="1"/>
    <col min="5133" max="5133" width="1.42578125" style="31" customWidth="1"/>
    <col min="5134" max="5139" width="22.7109375" style="31" customWidth="1"/>
    <col min="5140" max="5376" width="11.42578125" style="31"/>
    <col min="5377" max="5377" width="5.140625" style="31" customWidth="1"/>
    <col min="5378" max="5378" width="3.140625" style="31" bestFit="1" customWidth="1"/>
    <col min="5379" max="5379" width="0.5703125" style="31" customWidth="1"/>
    <col min="5380" max="5385" width="22.7109375" style="31" customWidth="1"/>
    <col min="5386" max="5386" width="4.5703125" style="31" customWidth="1"/>
    <col min="5387" max="5387" width="11.42578125" style="31"/>
    <col min="5388" max="5388" width="4.42578125" style="31" customWidth="1"/>
    <col min="5389" max="5389" width="1.42578125" style="31" customWidth="1"/>
    <col min="5390" max="5395" width="22.7109375" style="31" customWidth="1"/>
    <col min="5396" max="5632" width="11.42578125" style="31"/>
    <col min="5633" max="5633" width="5.140625" style="31" customWidth="1"/>
    <col min="5634" max="5634" width="3.140625" style="31" bestFit="1" customWidth="1"/>
    <col min="5635" max="5635" width="0.5703125" style="31" customWidth="1"/>
    <col min="5636" max="5641" width="22.7109375" style="31" customWidth="1"/>
    <col min="5642" max="5642" width="4.5703125" style="31" customWidth="1"/>
    <col min="5643" max="5643" width="11.42578125" style="31"/>
    <col min="5644" max="5644" width="4.42578125" style="31" customWidth="1"/>
    <col min="5645" max="5645" width="1.42578125" style="31" customWidth="1"/>
    <col min="5646" max="5651" width="22.7109375" style="31" customWidth="1"/>
    <col min="5652" max="5888" width="11.42578125" style="31"/>
    <col min="5889" max="5889" width="5.140625" style="31" customWidth="1"/>
    <col min="5890" max="5890" width="3.140625" style="31" bestFit="1" customWidth="1"/>
    <col min="5891" max="5891" width="0.5703125" style="31" customWidth="1"/>
    <col min="5892" max="5897" width="22.7109375" style="31" customWidth="1"/>
    <col min="5898" max="5898" width="4.5703125" style="31" customWidth="1"/>
    <col min="5899" max="5899" width="11.42578125" style="31"/>
    <col min="5900" max="5900" width="4.42578125" style="31" customWidth="1"/>
    <col min="5901" max="5901" width="1.42578125" style="31" customWidth="1"/>
    <col min="5902" max="5907" width="22.7109375" style="31" customWidth="1"/>
    <col min="5908" max="6144" width="11.42578125" style="31"/>
    <col min="6145" max="6145" width="5.140625" style="31" customWidth="1"/>
    <col min="6146" max="6146" width="3.140625" style="31" bestFit="1" customWidth="1"/>
    <col min="6147" max="6147" width="0.5703125" style="31" customWidth="1"/>
    <col min="6148" max="6153" width="22.7109375" style="31" customWidth="1"/>
    <col min="6154" max="6154" width="4.5703125" style="31" customWidth="1"/>
    <col min="6155" max="6155" width="11.42578125" style="31"/>
    <col min="6156" max="6156" width="4.42578125" style="31" customWidth="1"/>
    <col min="6157" max="6157" width="1.42578125" style="31" customWidth="1"/>
    <col min="6158" max="6163" width="22.7109375" style="31" customWidth="1"/>
    <col min="6164" max="6400" width="11.42578125" style="31"/>
    <col min="6401" max="6401" width="5.140625" style="31" customWidth="1"/>
    <col min="6402" max="6402" width="3.140625" style="31" bestFit="1" customWidth="1"/>
    <col min="6403" max="6403" width="0.5703125" style="31" customWidth="1"/>
    <col min="6404" max="6409" width="22.7109375" style="31" customWidth="1"/>
    <col min="6410" max="6410" width="4.5703125" style="31" customWidth="1"/>
    <col min="6411" max="6411" width="11.42578125" style="31"/>
    <col min="6412" max="6412" width="4.42578125" style="31" customWidth="1"/>
    <col min="6413" max="6413" width="1.42578125" style="31" customWidth="1"/>
    <col min="6414" max="6419" width="22.7109375" style="31" customWidth="1"/>
    <col min="6420" max="6656" width="11.42578125" style="31"/>
    <col min="6657" max="6657" width="5.140625" style="31" customWidth="1"/>
    <col min="6658" max="6658" width="3.140625" style="31" bestFit="1" customWidth="1"/>
    <col min="6659" max="6659" width="0.5703125" style="31" customWidth="1"/>
    <col min="6660" max="6665" width="22.7109375" style="31" customWidth="1"/>
    <col min="6666" max="6666" width="4.5703125" style="31" customWidth="1"/>
    <col min="6667" max="6667" width="11.42578125" style="31"/>
    <col min="6668" max="6668" width="4.42578125" style="31" customWidth="1"/>
    <col min="6669" max="6669" width="1.42578125" style="31" customWidth="1"/>
    <col min="6670" max="6675" width="22.7109375" style="31" customWidth="1"/>
    <col min="6676" max="6912" width="11.42578125" style="31"/>
    <col min="6913" max="6913" width="5.140625" style="31" customWidth="1"/>
    <col min="6914" max="6914" width="3.140625" style="31" bestFit="1" customWidth="1"/>
    <col min="6915" max="6915" width="0.5703125" style="31" customWidth="1"/>
    <col min="6916" max="6921" width="22.7109375" style="31" customWidth="1"/>
    <col min="6922" max="6922" width="4.5703125" style="31" customWidth="1"/>
    <col min="6923" max="6923" width="11.42578125" style="31"/>
    <col min="6924" max="6924" width="4.42578125" style="31" customWidth="1"/>
    <col min="6925" max="6925" width="1.42578125" style="31" customWidth="1"/>
    <col min="6926" max="6931" width="22.7109375" style="31" customWidth="1"/>
    <col min="6932" max="7168" width="11.42578125" style="31"/>
    <col min="7169" max="7169" width="5.140625" style="31" customWidth="1"/>
    <col min="7170" max="7170" width="3.140625" style="31" bestFit="1" customWidth="1"/>
    <col min="7171" max="7171" width="0.5703125" style="31" customWidth="1"/>
    <col min="7172" max="7177" width="22.7109375" style="31" customWidth="1"/>
    <col min="7178" max="7178" width="4.5703125" style="31" customWidth="1"/>
    <col min="7179" max="7179" width="11.42578125" style="31"/>
    <col min="7180" max="7180" width="4.42578125" style="31" customWidth="1"/>
    <col min="7181" max="7181" width="1.42578125" style="31" customWidth="1"/>
    <col min="7182" max="7187" width="22.7109375" style="31" customWidth="1"/>
    <col min="7188" max="7424" width="11.42578125" style="31"/>
    <col min="7425" max="7425" width="5.140625" style="31" customWidth="1"/>
    <col min="7426" max="7426" width="3.140625" style="31" bestFit="1" customWidth="1"/>
    <col min="7427" max="7427" width="0.5703125" style="31" customWidth="1"/>
    <col min="7428" max="7433" width="22.7109375" style="31" customWidth="1"/>
    <col min="7434" max="7434" width="4.5703125" style="31" customWidth="1"/>
    <col min="7435" max="7435" width="11.42578125" style="31"/>
    <col min="7436" max="7436" width="4.42578125" style="31" customWidth="1"/>
    <col min="7437" max="7437" width="1.42578125" style="31" customWidth="1"/>
    <col min="7438" max="7443" width="22.7109375" style="31" customWidth="1"/>
    <col min="7444" max="7680" width="11.42578125" style="31"/>
    <col min="7681" max="7681" width="5.140625" style="31" customWidth="1"/>
    <col min="7682" max="7682" width="3.140625" style="31" bestFit="1" customWidth="1"/>
    <col min="7683" max="7683" width="0.5703125" style="31" customWidth="1"/>
    <col min="7684" max="7689" width="22.7109375" style="31" customWidth="1"/>
    <col min="7690" max="7690" width="4.5703125" style="31" customWidth="1"/>
    <col min="7691" max="7691" width="11.42578125" style="31"/>
    <col min="7692" max="7692" width="4.42578125" style="31" customWidth="1"/>
    <col min="7693" max="7693" width="1.42578125" style="31" customWidth="1"/>
    <col min="7694" max="7699" width="22.7109375" style="31" customWidth="1"/>
    <col min="7700" max="7936" width="11.42578125" style="31"/>
    <col min="7937" max="7937" width="5.140625" style="31" customWidth="1"/>
    <col min="7938" max="7938" width="3.140625" style="31" bestFit="1" customWidth="1"/>
    <col min="7939" max="7939" width="0.5703125" style="31" customWidth="1"/>
    <col min="7940" max="7945" width="22.7109375" style="31" customWidth="1"/>
    <col min="7946" max="7946" width="4.5703125" style="31" customWidth="1"/>
    <col min="7947" max="7947" width="11.42578125" style="31"/>
    <col min="7948" max="7948" width="4.42578125" style="31" customWidth="1"/>
    <col min="7949" max="7949" width="1.42578125" style="31" customWidth="1"/>
    <col min="7950" max="7955" width="22.7109375" style="31" customWidth="1"/>
    <col min="7956" max="8192" width="11.42578125" style="31"/>
    <col min="8193" max="8193" width="5.140625" style="31" customWidth="1"/>
    <col min="8194" max="8194" width="3.140625" style="31" bestFit="1" customWidth="1"/>
    <col min="8195" max="8195" width="0.5703125" style="31" customWidth="1"/>
    <col min="8196" max="8201" width="22.7109375" style="31" customWidth="1"/>
    <col min="8202" max="8202" width="4.5703125" style="31" customWidth="1"/>
    <col min="8203" max="8203" width="11.42578125" style="31"/>
    <col min="8204" max="8204" width="4.42578125" style="31" customWidth="1"/>
    <col min="8205" max="8205" width="1.42578125" style="31" customWidth="1"/>
    <col min="8206" max="8211" width="22.7109375" style="31" customWidth="1"/>
    <col min="8212" max="8448" width="11.42578125" style="31"/>
    <col min="8449" max="8449" width="5.140625" style="31" customWidth="1"/>
    <col min="8450" max="8450" width="3.140625" style="31" bestFit="1" customWidth="1"/>
    <col min="8451" max="8451" width="0.5703125" style="31" customWidth="1"/>
    <col min="8452" max="8457" width="22.7109375" style="31" customWidth="1"/>
    <col min="8458" max="8458" width="4.5703125" style="31" customWidth="1"/>
    <col min="8459" max="8459" width="11.42578125" style="31"/>
    <col min="8460" max="8460" width="4.42578125" style="31" customWidth="1"/>
    <col min="8461" max="8461" width="1.42578125" style="31" customWidth="1"/>
    <col min="8462" max="8467" width="22.7109375" style="31" customWidth="1"/>
    <col min="8468" max="8704" width="11.42578125" style="31"/>
    <col min="8705" max="8705" width="5.140625" style="31" customWidth="1"/>
    <col min="8706" max="8706" width="3.140625" style="31" bestFit="1" customWidth="1"/>
    <col min="8707" max="8707" width="0.5703125" style="31" customWidth="1"/>
    <col min="8708" max="8713" width="22.7109375" style="31" customWidth="1"/>
    <col min="8714" max="8714" width="4.5703125" style="31" customWidth="1"/>
    <col min="8715" max="8715" width="11.42578125" style="31"/>
    <col min="8716" max="8716" width="4.42578125" style="31" customWidth="1"/>
    <col min="8717" max="8717" width="1.42578125" style="31" customWidth="1"/>
    <col min="8718" max="8723" width="22.7109375" style="31" customWidth="1"/>
    <col min="8724" max="8960" width="11.42578125" style="31"/>
    <col min="8961" max="8961" width="5.140625" style="31" customWidth="1"/>
    <col min="8962" max="8962" width="3.140625" style="31" bestFit="1" customWidth="1"/>
    <col min="8963" max="8963" width="0.5703125" style="31" customWidth="1"/>
    <col min="8964" max="8969" width="22.7109375" style="31" customWidth="1"/>
    <col min="8970" max="8970" width="4.5703125" style="31" customWidth="1"/>
    <col min="8971" max="8971" width="11.42578125" style="31"/>
    <col min="8972" max="8972" width="4.42578125" style="31" customWidth="1"/>
    <col min="8973" max="8973" width="1.42578125" style="31" customWidth="1"/>
    <col min="8974" max="8979" width="22.7109375" style="31" customWidth="1"/>
    <col min="8980" max="9216" width="11.42578125" style="31"/>
    <col min="9217" max="9217" width="5.140625" style="31" customWidth="1"/>
    <col min="9218" max="9218" width="3.140625" style="31" bestFit="1" customWidth="1"/>
    <col min="9219" max="9219" width="0.5703125" style="31" customWidth="1"/>
    <col min="9220" max="9225" width="22.7109375" style="31" customWidth="1"/>
    <col min="9226" max="9226" width="4.5703125" style="31" customWidth="1"/>
    <col min="9227" max="9227" width="11.42578125" style="31"/>
    <col min="9228" max="9228" width="4.42578125" style="31" customWidth="1"/>
    <col min="9229" max="9229" width="1.42578125" style="31" customWidth="1"/>
    <col min="9230" max="9235" width="22.7109375" style="31" customWidth="1"/>
    <col min="9236" max="9472" width="11.42578125" style="31"/>
    <col min="9473" max="9473" width="5.140625" style="31" customWidth="1"/>
    <col min="9474" max="9474" width="3.140625" style="31" bestFit="1" customWidth="1"/>
    <col min="9475" max="9475" width="0.5703125" style="31" customWidth="1"/>
    <col min="9476" max="9481" width="22.7109375" style="31" customWidth="1"/>
    <col min="9482" max="9482" width="4.5703125" style="31" customWidth="1"/>
    <col min="9483" max="9483" width="11.42578125" style="31"/>
    <col min="9484" max="9484" width="4.42578125" style="31" customWidth="1"/>
    <col min="9485" max="9485" width="1.42578125" style="31" customWidth="1"/>
    <col min="9486" max="9491" width="22.7109375" style="31" customWidth="1"/>
    <col min="9492" max="9728" width="11.42578125" style="31"/>
    <col min="9729" max="9729" width="5.140625" style="31" customWidth="1"/>
    <col min="9730" max="9730" width="3.140625" style="31" bestFit="1" customWidth="1"/>
    <col min="9731" max="9731" width="0.5703125" style="31" customWidth="1"/>
    <col min="9732" max="9737" width="22.7109375" style="31" customWidth="1"/>
    <col min="9738" max="9738" width="4.5703125" style="31" customWidth="1"/>
    <col min="9739" max="9739" width="11.42578125" style="31"/>
    <col min="9740" max="9740" width="4.42578125" style="31" customWidth="1"/>
    <col min="9741" max="9741" width="1.42578125" style="31" customWidth="1"/>
    <col min="9742" max="9747" width="22.7109375" style="31" customWidth="1"/>
    <col min="9748" max="9984" width="11.42578125" style="31"/>
    <col min="9985" max="9985" width="5.140625" style="31" customWidth="1"/>
    <col min="9986" max="9986" width="3.140625" style="31" bestFit="1" customWidth="1"/>
    <col min="9987" max="9987" width="0.5703125" style="31" customWidth="1"/>
    <col min="9988" max="9993" width="22.7109375" style="31" customWidth="1"/>
    <col min="9994" max="9994" width="4.5703125" style="31" customWidth="1"/>
    <col min="9995" max="9995" width="11.42578125" style="31"/>
    <col min="9996" max="9996" width="4.42578125" style="31" customWidth="1"/>
    <col min="9997" max="9997" width="1.42578125" style="31" customWidth="1"/>
    <col min="9998" max="10003" width="22.7109375" style="31" customWidth="1"/>
    <col min="10004" max="10240" width="11.42578125" style="31"/>
    <col min="10241" max="10241" width="5.140625" style="31" customWidth="1"/>
    <col min="10242" max="10242" width="3.140625" style="31" bestFit="1" customWidth="1"/>
    <col min="10243" max="10243" width="0.5703125" style="31" customWidth="1"/>
    <col min="10244" max="10249" width="22.7109375" style="31" customWidth="1"/>
    <col min="10250" max="10250" width="4.5703125" style="31" customWidth="1"/>
    <col min="10251" max="10251" width="11.42578125" style="31"/>
    <col min="10252" max="10252" width="4.42578125" style="31" customWidth="1"/>
    <col min="10253" max="10253" width="1.42578125" style="31" customWidth="1"/>
    <col min="10254" max="10259" width="22.7109375" style="31" customWidth="1"/>
    <col min="10260" max="10496" width="11.42578125" style="31"/>
    <col min="10497" max="10497" width="5.140625" style="31" customWidth="1"/>
    <col min="10498" max="10498" width="3.140625" style="31" bestFit="1" customWidth="1"/>
    <col min="10499" max="10499" width="0.5703125" style="31" customWidth="1"/>
    <col min="10500" max="10505" width="22.7109375" style="31" customWidth="1"/>
    <col min="10506" max="10506" width="4.5703125" style="31" customWidth="1"/>
    <col min="10507" max="10507" width="11.42578125" style="31"/>
    <col min="10508" max="10508" width="4.42578125" style="31" customWidth="1"/>
    <col min="10509" max="10509" width="1.42578125" style="31" customWidth="1"/>
    <col min="10510" max="10515" width="22.7109375" style="31" customWidth="1"/>
    <col min="10516" max="10752" width="11.42578125" style="31"/>
    <col min="10753" max="10753" width="5.140625" style="31" customWidth="1"/>
    <col min="10754" max="10754" width="3.140625" style="31" bestFit="1" customWidth="1"/>
    <col min="10755" max="10755" width="0.5703125" style="31" customWidth="1"/>
    <col min="10756" max="10761" width="22.7109375" style="31" customWidth="1"/>
    <col min="10762" max="10762" width="4.5703125" style="31" customWidth="1"/>
    <col min="10763" max="10763" width="11.42578125" style="31"/>
    <col min="10764" max="10764" width="4.42578125" style="31" customWidth="1"/>
    <col min="10765" max="10765" width="1.42578125" style="31" customWidth="1"/>
    <col min="10766" max="10771" width="22.7109375" style="31" customWidth="1"/>
    <col min="10772" max="11008" width="11.42578125" style="31"/>
    <col min="11009" max="11009" width="5.140625" style="31" customWidth="1"/>
    <col min="11010" max="11010" width="3.140625" style="31" bestFit="1" customWidth="1"/>
    <col min="11011" max="11011" width="0.5703125" style="31" customWidth="1"/>
    <col min="11012" max="11017" width="22.7109375" style="31" customWidth="1"/>
    <col min="11018" max="11018" width="4.5703125" style="31" customWidth="1"/>
    <col min="11019" max="11019" width="11.42578125" style="31"/>
    <col min="11020" max="11020" width="4.42578125" style="31" customWidth="1"/>
    <col min="11021" max="11021" width="1.42578125" style="31" customWidth="1"/>
    <col min="11022" max="11027" width="22.7109375" style="31" customWidth="1"/>
    <col min="11028" max="11264" width="11.42578125" style="31"/>
    <col min="11265" max="11265" width="5.140625" style="31" customWidth="1"/>
    <col min="11266" max="11266" width="3.140625" style="31" bestFit="1" customWidth="1"/>
    <col min="11267" max="11267" width="0.5703125" style="31" customWidth="1"/>
    <col min="11268" max="11273" width="22.7109375" style="31" customWidth="1"/>
    <col min="11274" max="11274" width="4.5703125" style="31" customWidth="1"/>
    <col min="11275" max="11275" width="11.42578125" style="31"/>
    <col min="11276" max="11276" width="4.42578125" style="31" customWidth="1"/>
    <col min="11277" max="11277" width="1.42578125" style="31" customWidth="1"/>
    <col min="11278" max="11283" width="22.7109375" style="31" customWidth="1"/>
    <col min="11284" max="11520" width="11.42578125" style="31"/>
    <col min="11521" max="11521" width="5.140625" style="31" customWidth="1"/>
    <col min="11522" max="11522" width="3.140625" style="31" bestFit="1" customWidth="1"/>
    <col min="11523" max="11523" width="0.5703125" style="31" customWidth="1"/>
    <col min="11524" max="11529" width="22.7109375" style="31" customWidth="1"/>
    <col min="11530" max="11530" width="4.5703125" style="31" customWidth="1"/>
    <col min="11531" max="11531" width="11.42578125" style="31"/>
    <col min="11532" max="11532" width="4.42578125" style="31" customWidth="1"/>
    <col min="11533" max="11533" width="1.42578125" style="31" customWidth="1"/>
    <col min="11534" max="11539" width="22.7109375" style="31" customWidth="1"/>
    <col min="11540" max="11776" width="11.42578125" style="31"/>
    <col min="11777" max="11777" width="5.140625" style="31" customWidth="1"/>
    <col min="11778" max="11778" width="3.140625" style="31" bestFit="1" customWidth="1"/>
    <col min="11779" max="11779" width="0.5703125" style="31" customWidth="1"/>
    <col min="11780" max="11785" width="22.7109375" style="31" customWidth="1"/>
    <col min="11786" max="11786" width="4.5703125" style="31" customWidth="1"/>
    <col min="11787" max="11787" width="11.42578125" style="31"/>
    <col min="11788" max="11788" width="4.42578125" style="31" customWidth="1"/>
    <col min="11789" max="11789" width="1.42578125" style="31" customWidth="1"/>
    <col min="11790" max="11795" width="22.7109375" style="31" customWidth="1"/>
    <col min="11796" max="12032" width="11.42578125" style="31"/>
    <col min="12033" max="12033" width="5.140625" style="31" customWidth="1"/>
    <col min="12034" max="12034" width="3.140625" style="31" bestFit="1" customWidth="1"/>
    <col min="12035" max="12035" width="0.5703125" style="31" customWidth="1"/>
    <col min="12036" max="12041" width="22.7109375" style="31" customWidth="1"/>
    <col min="12042" max="12042" width="4.5703125" style="31" customWidth="1"/>
    <col min="12043" max="12043" width="11.42578125" style="31"/>
    <col min="12044" max="12044" width="4.42578125" style="31" customWidth="1"/>
    <col min="12045" max="12045" width="1.42578125" style="31" customWidth="1"/>
    <col min="12046" max="12051" width="22.7109375" style="31" customWidth="1"/>
    <col min="12052" max="12288" width="11.42578125" style="31"/>
    <col min="12289" max="12289" width="5.140625" style="31" customWidth="1"/>
    <col min="12290" max="12290" width="3.140625" style="31" bestFit="1" customWidth="1"/>
    <col min="12291" max="12291" width="0.5703125" style="31" customWidth="1"/>
    <col min="12292" max="12297" width="22.7109375" style="31" customWidth="1"/>
    <col min="12298" max="12298" width="4.5703125" style="31" customWidth="1"/>
    <col min="12299" max="12299" width="11.42578125" style="31"/>
    <col min="12300" max="12300" width="4.42578125" style="31" customWidth="1"/>
    <col min="12301" max="12301" width="1.42578125" style="31" customWidth="1"/>
    <col min="12302" max="12307" width="22.7109375" style="31" customWidth="1"/>
    <col min="12308" max="12544" width="11.42578125" style="31"/>
    <col min="12545" max="12545" width="5.140625" style="31" customWidth="1"/>
    <col min="12546" max="12546" width="3.140625" style="31" bestFit="1" customWidth="1"/>
    <col min="12547" max="12547" width="0.5703125" style="31" customWidth="1"/>
    <col min="12548" max="12553" width="22.7109375" style="31" customWidth="1"/>
    <col min="12554" max="12554" width="4.5703125" style="31" customWidth="1"/>
    <col min="12555" max="12555" width="11.42578125" style="31"/>
    <col min="12556" max="12556" width="4.42578125" style="31" customWidth="1"/>
    <col min="12557" max="12557" width="1.42578125" style="31" customWidth="1"/>
    <col min="12558" max="12563" width="22.7109375" style="31" customWidth="1"/>
    <col min="12564" max="12800" width="11.42578125" style="31"/>
    <col min="12801" max="12801" width="5.140625" style="31" customWidth="1"/>
    <col min="12802" max="12802" width="3.140625" style="31" bestFit="1" customWidth="1"/>
    <col min="12803" max="12803" width="0.5703125" style="31" customWidth="1"/>
    <col min="12804" max="12809" width="22.7109375" style="31" customWidth="1"/>
    <col min="12810" max="12810" width="4.5703125" style="31" customWidth="1"/>
    <col min="12811" max="12811" width="11.42578125" style="31"/>
    <col min="12812" max="12812" width="4.42578125" style="31" customWidth="1"/>
    <col min="12813" max="12813" width="1.42578125" style="31" customWidth="1"/>
    <col min="12814" max="12819" width="22.7109375" style="31" customWidth="1"/>
    <col min="12820" max="13056" width="11.42578125" style="31"/>
    <col min="13057" max="13057" width="5.140625" style="31" customWidth="1"/>
    <col min="13058" max="13058" width="3.140625" style="31" bestFit="1" customWidth="1"/>
    <col min="13059" max="13059" width="0.5703125" style="31" customWidth="1"/>
    <col min="13060" max="13065" width="22.7109375" style="31" customWidth="1"/>
    <col min="13066" max="13066" width="4.5703125" style="31" customWidth="1"/>
    <col min="13067" max="13067" width="11.42578125" style="31"/>
    <col min="13068" max="13068" width="4.42578125" style="31" customWidth="1"/>
    <col min="13069" max="13069" width="1.42578125" style="31" customWidth="1"/>
    <col min="13070" max="13075" width="22.7109375" style="31" customWidth="1"/>
    <col min="13076" max="13312" width="11.42578125" style="31"/>
    <col min="13313" max="13313" width="5.140625" style="31" customWidth="1"/>
    <col min="13314" max="13314" width="3.140625" style="31" bestFit="1" customWidth="1"/>
    <col min="13315" max="13315" width="0.5703125" style="31" customWidth="1"/>
    <col min="13316" max="13321" width="22.7109375" style="31" customWidth="1"/>
    <col min="13322" max="13322" width="4.5703125" style="31" customWidth="1"/>
    <col min="13323" max="13323" width="11.42578125" style="31"/>
    <col min="13324" max="13324" width="4.42578125" style="31" customWidth="1"/>
    <col min="13325" max="13325" width="1.42578125" style="31" customWidth="1"/>
    <col min="13326" max="13331" width="22.7109375" style="31" customWidth="1"/>
    <col min="13332" max="13568" width="11.42578125" style="31"/>
    <col min="13569" max="13569" width="5.140625" style="31" customWidth="1"/>
    <col min="13570" max="13570" width="3.140625" style="31" bestFit="1" customWidth="1"/>
    <col min="13571" max="13571" width="0.5703125" style="31" customWidth="1"/>
    <col min="13572" max="13577" width="22.7109375" style="31" customWidth="1"/>
    <col min="13578" max="13578" width="4.5703125" style="31" customWidth="1"/>
    <col min="13579" max="13579" width="11.42578125" style="31"/>
    <col min="13580" max="13580" width="4.42578125" style="31" customWidth="1"/>
    <col min="13581" max="13581" width="1.42578125" style="31" customWidth="1"/>
    <col min="13582" max="13587" width="22.7109375" style="31" customWidth="1"/>
    <col min="13588" max="13824" width="11.42578125" style="31"/>
    <col min="13825" max="13825" width="5.140625" style="31" customWidth="1"/>
    <col min="13826" max="13826" width="3.140625" style="31" bestFit="1" customWidth="1"/>
    <col min="13827" max="13827" width="0.5703125" style="31" customWidth="1"/>
    <col min="13828" max="13833" width="22.7109375" style="31" customWidth="1"/>
    <col min="13834" max="13834" width="4.5703125" style="31" customWidth="1"/>
    <col min="13835" max="13835" width="11.42578125" style="31"/>
    <col min="13836" max="13836" width="4.42578125" style="31" customWidth="1"/>
    <col min="13837" max="13837" width="1.42578125" style="31" customWidth="1"/>
    <col min="13838" max="13843" width="22.7109375" style="31" customWidth="1"/>
    <col min="13844" max="14080" width="11.42578125" style="31"/>
    <col min="14081" max="14081" width="5.140625" style="31" customWidth="1"/>
    <col min="14082" max="14082" width="3.140625" style="31" bestFit="1" customWidth="1"/>
    <col min="14083" max="14083" width="0.5703125" style="31" customWidth="1"/>
    <col min="14084" max="14089" width="22.7109375" style="31" customWidth="1"/>
    <col min="14090" max="14090" width="4.5703125" style="31" customWidth="1"/>
    <col min="14091" max="14091" width="11.42578125" style="31"/>
    <col min="14092" max="14092" width="4.42578125" style="31" customWidth="1"/>
    <col min="14093" max="14093" width="1.42578125" style="31" customWidth="1"/>
    <col min="14094" max="14099" width="22.7109375" style="31" customWidth="1"/>
    <col min="14100" max="14336" width="11.42578125" style="31"/>
    <col min="14337" max="14337" width="5.140625" style="31" customWidth="1"/>
    <col min="14338" max="14338" width="3.140625" style="31" bestFit="1" customWidth="1"/>
    <col min="14339" max="14339" width="0.5703125" style="31" customWidth="1"/>
    <col min="14340" max="14345" width="22.7109375" style="31" customWidth="1"/>
    <col min="14346" max="14346" width="4.5703125" style="31" customWidth="1"/>
    <col min="14347" max="14347" width="11.42578125" style="31"/>
    <col min="14348" max="14348" width="4.42578125" style="31" customWidth="1"/>
    <col min="14349" max="14349" width="1.42578125" style="31" customWidth="1"/>
    <col min="14350" max="14355" width="22.7109375" style="31" customWidth="1"/>
    <col min="14356" max="14592" width="11.42578125" style="31"/>
    <col min="14593" max="14593" width="5.140625" style="31" customWidth="1"/>
    <col min="14594" max="14594" width="3.140625" style="31" bestFit="1" customWidth="1"/>
    <col min="14595" max="14595" width="0.5703125" style="31" customWidth="1"/>
    <col min="14596" max="14601" width="22.7109375" style="31" customWidth="1"/>
    <col min="14602" max="14602" width="4.5703125" style="31" customWidth="1"/>
    <col min="14603" max="14603" width="11.42578125" style="31"/>
    <col min="14604" max="14604" width="4.42578125" style="31" customWidth="1"/>
    <col min="14605" max="14605" width="1.42578125" style="31" customWidth="1"/>
    <col min="14606" max="14611" width="22.7109375" style="31" customWidth="1"/>
    <col min="14612" max="14848" width="11.42578125" style="31"/>
    <col min="14849" max="14849" width="5.140625" style="31" customWidth="1"/>
    <col min="14850" max="14850" width="3.140625" style="31" bestFit="1" customWidth="1"/>
    <col min="14851" max="14851" width="0.5703125" style="31" customWidth="1"/>
    <col min="14852" max="14857" width="22.7109375" style="31" customWidth="1"/>
    <col min="14858" max="14858" width="4.5703125" style="31" customWidth="1"/>
    <col min="14859" max="14859" width="11.42578125" style="31"/>
    <col min="14860" max="14860" width="4.42578125" style="31" customWidth="1"/>
    <col min="14861" max="14861" width="1.42578125" style="31" customWidth="1"/>
    <col min="14862" max="14867" width="22.7109375" style="31" customWidth="1"/>
    <col min="14868" max="15104" width="11.42578125" style="31"/>
    <col min="15105" max="15105" width="5.140625" style="31" customWidth="1"/>
    <col min="15106" max="15106" width="3.140625" style="31" bestFit="1" customWidth="1"/>
    <col min="15107" max="15107" width="0.5703125" style="31" customWidth="1"/>
    <col min="15108" max="15113" width="22.7109375" style="31" customWidth="1"/>
    <col min="15114" max="15114" width="4.5703125" style="31" customWidth="1"/>
    <col min="15115" max="15115" width="11.42578125" style="31"/>
    <col min="15116" max="15116" width="4.42578125" style="31" customWidth="1"/>
    <col min="15117" max="15117" width="1.42578125" style="31" customWidth="1"/>
    <col min="15118" max="15123" width="22.7109375" style="31" customWidth="1"/>
    <col min="15124" max="15360" width="11.42578125" style="31"/>
    <col min="15361" max="15361" width="5.140625" style="31" customWidth="1"/>
    <col min="15362" max="15362" width="3.140625" style="31" bestFit="1" customWidth="1"/>
    <col min="15363" max="15363" width="0.5703125" style="31" customWidth="1"/>
    <col min="15364" max="15369" width="22.7109375" style="31" customWidth="1"/>
    <col min="15370" max="15370" width="4.5703125" style="31" customWidth="1"/>
    <col min="15371" max="15371" width="11.42578125" style="31"/>
    <col min="15372" max="15372" width="4.42578125" style="31" customWidth="1"/>
    <col min="15373" max="15373" width="1.42578125" style="31" customWidth="1"/>
    <col min="15374" max="15379" width="22.7109375" style="31" customWidth="1"/>
    <col min="15380" max="15616" width="11.42578125" style="31"/>
    <col min="15617" max="15617" width="5.140625" style="31" customWidth="1"/>
    <col min="15618" max="15618" width="3.140625" style="31" bestFit="1" customWidth="1"/>
    <col min="15619" max="15619" width="0.5703125" style="31" customWidth="1"/>
    <col min="15620" max="15625" width="22.7109375" style="31" customWidth="1"/>
    <col min="15626" max="15626" width="4.5703125" style="31" customWidth="1"/>
    <col min="15627" max="15627" width="11.42578125" style="31"/>
    <col min="15628" max="15628" width="4.42578125" style="31" customWidth="1"/>
    <col min="15629" max="15629" width="1.42578125" style="31" customWidth="1"/>
    <col min="15630" max="15635" width="22.7109375" style="31" customWidth="1"/>
    <col min="15636" max="15872" width="11.42578125" style="31"/>
    <col min="15873" max="15873" width="5.140625" style="31" customWidth="1"/>
    <col min="15874" max="15874" width="3.140625" style="31" bestFit="1" customWidth="1"/>
    <col min="15875" max="15875" width="0.5703125" style="31" customWidth="1"/>
    <col min="15876" max="15881" width="22.7109375" style="31" customWidth="1"/>
    <col min="15882" max="15882" width="4.5703125" style="31" customWidth="1"/>
    <col min="15883" max="15883" width="11.42578125" style="31"/>
    <col min="15884" max="15884" width="4.42578125" style="31" customWidth="1"/>
    <col min="15885" max="15885" width="1.42578125" style="31" customWidth="1"/>
    <col min="15886" max="15891" width="22.7109375" style="31" customWidth="1"/>
    <col min="15892" max="16128" width="11.42578125" style="31"/>
    <col min="16129" max="16129" width="5.140625" style="31" customWidth="1"/>
    <col min="16130" max="16130" width="3.140625" style="31" bestFit="1" customWidth="1"/>
    <col min="16131" max="16131" width="0.5703125" style="31" customWidth="1"/>
    <col min="16132" max="16137" width="22.7109375" style="31" customWidth="1"/>
    <col min="16138" max="16138" width="4.5703125" style="31" customWidth="1"/>
    <col min="16139" max="16139" width="11.42578125" style="31"/>
    <col min="16140" max="16140" width="4.42578125" style="31" customWidth="1"/>
    <col min="16141" max="16141" width="1.42578125" style="31" customWidth="1"/>
    <col min="16142" max="16147" width="22.7109375" style="31" customWidth="1"/>
    <col min="16148" max="16384" width="11.42578125" style="31"/>
  </cols>
  <sheetData>
    <row r="1" spans="2:19" x14ac:dyDescent="0.2">
      <c r="D1" s="41" t="s">
        <v>318</v>
      </c>
      <c r="N1" s="41" t="s">
        <v>319</v>
      </c>
    </row>
    <row r="2" spans="2:19" x14ac:dyDescent="0.2">
      <c r="D2" s="41" t="s">
        <v>320</v>
      </c>
      <c r="N2" s="41" t="s">
        <v>320</v>
      </c>
    </row>
    <row r="4" spans="2:19" ht="93" customHeight="1" x14ac:dyDescent="0.2">
      <c r="B4" s="382" t="s">
        <v>164</v>
      </c>
      <c r="C4" s="42"/>
      <c r="D4" s="37" t="s">
        <v>183</v>
      </c>
      <c r="E4" s="43"/>
      <c r="F4" s="44"/>
      <c r="G4" s="45"/>
      <c r="H4" s="46"/>
      <c r="I4" s="45"/>
      <c r="L4" s="382" t="s">
        <v>164</v>
      </c>
      <c r="M4" s="42"/>
      <c r="N4" s="37" t="s">
        <v>183</v>
      </c>
      <c r="O4" s="43"/>
      <c r="P4" s="44"/>
      <c r="Q4" s="45"/>
      <c r="R4" s="45"/>
      <c r="S4" s="45"/>
    </row>
    <row r="5" spans="2:19" ht="93" customHeight="1" x14ac:dyDescent="0.2">
      <c r="B5" s="382"/>
      <c r="C5" s="42"/>
      <c r="D5" s="37" t="s">
        <v>179</v>
      </c>
      <c r="E5" s="43"/>
      <c r="F5" s="44"/>
      <c r="G5" s="44"/>
      <c r="H5" s="46" t="s">
        <v>493</v>
      </c>
      <c r="I5" s="46"/>
      <c r="L5" s="382"/>
      <c r="M5" s="42"/>
      <c r="N5" s="37" t="s">
        <v>179</v>
      </c>
      <c r="O5" s="43"/>
      <c r="P5" s="44"/>
      <c r="Q5" s="44" t="s">
        <v>484</v>
      </c>
      <c r="R5" s="45"/>
      <c r="S5" s="45"/>
    </row>
    <row r="6" spans="2:19" ht="93" customHeight="1" x14ac:dyDescent="0.2">
      <c r="B6" s="382"/>
      <c r="C6" s="42"/>
      <c r="D6" s="37" t="s">
        <v>175</v>
      </c>
      <c r="E6" s="32"/>
      <c r="F6" s="43"/>
      <c r="G6" s="47"/>
      <c r="H6" s="48" t="s">
        <v>483</v>
      </c>
      <c r="I6" s="46" t="s">
        <v>494</v>
      </c>
      <c r="L6" s="382"/>
      <c r="M6" s="42"/>
      <c r="N6" s="37" t="s">
        <v>175</v>
      </c>
      <c r="O6" s="32"/>
      <c r="P6" s="50"/>
      <c r="Q6" s="47"/>
      <c r="R6" s="48"/>
      <c r="S6" s="45"/>
    </row>
    <row r="7" spans="2:19" ht="93" customHeight="1" x14ac:dyDescent="0.2">
      <c r="B7" s="382"/>
      <c r="C7" s="42"/>
      <c r="D7" s="37" t="s">
        <v>321</v>
      </c>
      <c r="E7" s="32"/>
      <c r="F7" s="49"/>
      <c r="G7" s="43"/>
      <c r="H7" s="47"/>
      <c r="I7" s="48"/>
      <c r="L7" s="382"/>
      <c r="M7" s="42"/>
      <c r="N7" s="37" t="s">
        <v>321</v>
      </c>
      <c r="O7" s="32"/>
      <c r="P7" s="53" t="s">
        <v>480</v>
      </c>
      <c r="Q7" s="50"/>
      <c r="R7" s="47"/>
      <c r="S7" s="51"/>
    </row>
    <row r="8" spans="2:19" ht="93" customHeight="1" x14ac:dyDescent="0.2">
      <c r="B8" s="382"/>
      <c r="C8" s="42"/>
      <c r="D8" s="37" t="s">
        <v>167</v>
      </c>
      <c r="E8" s="32"/>
      <c r="F8" s="32"/>
      <c r="G8" s="32"/>
      <c r="H8" s="43"/>
      <c r="I8" s="43"/>
      <c r="L8" s="382"/>
      <c r="M8" s="42"/>
      <c r="N8" s="37" t="s">
        <v>167</v>
      </c>
      <c r="O8" s="34"/>
      <c r="P8" s="34" t="s">
        <v>483</v>
      </c>
      <c r="Q8" s="52" t="s">
        <v>481</v>
      </c>
      <c r="R8" s="53" t="s">
        <v>495</v>
      </c>
      <c r="S8" s="43"/>
    </row>
    <row r="9" spans="2:19" ht="60" customHeight="1" x14ac:dyDescent="0.2">
      <c r="E9" s="37" t="s">
        <v>124</v>
      </c>
      <c r="F9" s="37" t="s">
        <v>132</v>
      </c>
      <c r="G9" s="37" t="s">
        <v>140</v>
      </c>
      <c r="H9" s="37" t="s">
        <v>148</v>
      </c>
      <c r="I9" s="37" t="s">
        <v>156</v>
      </c>
      <c r="O9" s="37" t="s">
        <v>124</v>
      </c>
      <c r="P9" s="37" t="s">
        <v>132</v>
      </c>
      <c r="Q9" s="37" t="s">
        <v>140</v>
      </c>
      <c r="R9" s="37" t="s">
        <v>148</v>
      </c>
      <c r="S9" s="37" t="s">
        <v>156</v>
      </c>
    </row>
    <row r="10" spans="2:19" ht="3" customHeight="1" x14ac:dyDescent="0.2">
      <c r="E10" s="54"/>
      <c r="F10" s="54"/>
      <c r="G10" s="54"/>
      <c r="H10" s="54"/>
      <c r="I10" s="54"/>
      <c r="O10" s="54"/>
      <c r="P10" s="54"/>
      <c r="Q10" s="54"/>
      <c r="R10" s="54"/>
      <c r="S10" s="54"/>
    </row>
    <row r="11" spans="2:19" x14ac:dyDescent="0.2">
      <c r="E11" s="378" t="s">
        <v>121</v>
      </c>
      <c r="F11" s="378"/>
      <c r="G11" s="378"/>
      <c r="H11" s="378"/>
      <c r="I11" s="378"/>
      <c r="O11" s="378" t="s">
        <v>121</v>
      </c>
      <c r="P11" s="378"/>
      <c r="Q11" s="378"/>
      <c r="R11" s="378"/>
      <c r="S11" s="378"/>
    </row>
    <row r="12" spans="2:19" ht="14.25" customHeight="1" x14ac:dyDescent="0.2"/>
    <row r="13" spans="2:19" ht="14.25" customHeight="1" x14ac:dyDescent="0.2">
      <c r="E13" s="379" t="s">
        <v>322</v>
      </c>
      <c r="F13" s="379"/>
      <c r="G13" s="379"/>
      <c r="H13" s="379"/>
      <c r="I13" s="379"/>
      <c r="O13" s="379" t="s">
        <v>323</v>
      </c>
      <c r="P13" s="379"/>
      <c r="Q13" s="379"/>
      <c r="R13" s="379"/>
      <c r="S13" s="379"/>
    </row>
    <row r="14" spans="2:19" x14ac:dyDescent="0.2">
      <c r="E14" s="55" t="s">
        <v>324</v>
      </c>
      <c r="F14" s="32" t="s">
        <v>325</v>
      </c>
      <c r="G14" s="43" t="s">
        <v>326</v>
      </c>
      <c r="H14" s="44" t="s">
        <v>327</v>
      </c>
      <c r="I14" s="45" t="s">
        <v>328</v>
      </c>
      <c r="O14" s="55" t="s">
        <v>324</v>
      </c>
      <c r="P14" s="32" t="s">
        <v>325</v>
      </c>
      <c r="Q14" s="43" t="s">
        <v>326</v>
      </c>
      <c r="R14" s="44" t="s">
        <v>327</v>
      </c>
      <c r="S14" s="45" t="s">
        <v>328</v>
      </c>
    </row>
    <row r="15" spans="2:19" x14ac:dyDescent="0.2">
      <c r="E15" s="55" t="s">
        <v>329</v>
      </c>
      <c r="F15" s="56" t="s">
        <v>330</v>
      </c>
      <c r="G15" s="57" t="s">
        <v>331</v>
      </c>
      <c r="H15" s="57" t="s">
        <v>332</v>
      </c>
      <c r="I15" s="57" t="s">
        <v>333</v>
      </c>
      <c r="O15" s="55" t="s">
        <v>329</v>
      </c>
      <c r="P15" s="56" t="s">
        <v>330</v>
      </c>
      <c r="Q15" s="57" t="s">
        <v>331</v>
      </c>
      <c r="R15" s="57" t="s">
        <v>332</v>
      </c>
      <c r="S15" s="57" t="s">
        <v>333</v>
      </c>
    </row>
    <row r="16" spans="2:19" x14ac:dyDescent="0.2">
      <c r="E16" s="55" t="s">
        <v>212</v>
      </c>
      <c r="F16" s="40"/>
      <c r="G16" s="40"/>
      <c r="H16" s="61"/>
      <c r="I16" s="174">
        <v>15</v>
      </c>
      <c r="O16" s="55" t="s">
        <v>212</v>
      </c>
      <c r="P16" s="40"/>
      <c r="Q16" s="58">
        <v>5</v>
      </c>
      <c r="R16" s="40"/>
      <c r="S16" s="40"/>
    </row>
    <row r="17" spans="5:17" x14ac:dyDescent="0.2">
      <c r="E17" s="41"/>
      <c r="I17" s="59"/>
      <c r="O17" s="41"/>
      <c r="Q17" s="60"/>
    </row>
    <row r="18" spans="5:17" x14ac:dyDescent="0.2">
      <c r="E18" s="61" t="s">
        <v>334</v>
      </c>
      <c r="F18" s="61" t="s">
        <v>335</v>
      </c>
      <c r="G18" s="61" t="s">
        <v>336</v>
      </c>
      <c r="I18" s="59"/>
      <c r="O18" s="61" t="s">
        <v>334</v>
      </c>
      <c r="P18" s="61" t="s">
        <v>335</v>
      </c>
      <c r="Q18" s="61" t="s">
        <v>336</v>
      </c>
    </row>
    <row r="19" spans="5:17" ht="16.5" x14ac:dyDescent="0.3">
      <c r="E19" s="40" t="s">
        <v>480</v>
      </c>
      <c r="F19" s="57">
        <v>16</v>
      </c>
      <c r="G19" s="100" t="str">
        <f>IF(F19&lt;=3,"Bajo",IF(AND(F19&gt;=4,F19&lt;=6),"Moderado",IF(AND(F19&gt;=7,F19&lt;=12),"Alto",IF(F19&gt;=13,"Extremo",0))))</f>
        <v>Extremo</v>
      </c>
      <c r="O19" s="40" t="str">
        <f>+E19</f>
        <v>RP-FPP-001</v>
      </c>
      <c r="P19" s="57">
        <v>4</v>
      </c>
      <c r="Q19" s="100" t="str">
        <f>IF(P19&lt;=3,"Bajo",IF(AND(P19&gt;=4,P19&lt;=6),"Moderado",IF(AND(P19&gt;=7,P19&lt;=12),"Alto",IF(P19&gt;=13,"Extremo",0))))</f>
        <v>Moderado</v>
      </c>
    </row>
    <row r="20" spans="5:17" ht="16.5" x14ac:dyDescent="0.3">
      <c r="E20" s="40" t="s">
        <v>481</v>
      </c>
      <c r="F20" s="57">
        <v>15</v>
      </c>
      <c r="G20" s="100" t="str">
        <f t="shared" ref="G20:G33" si="0">IF(F20&lt;=3,"Bajo",IF(AND(F20&gt;=4,F20&lt;=6),"Moderado",IF(AND(F20&gt;=7,F20&lt;=12),"Alto",IF(F20&gt;=13,"Extremo",0))))</f>
        <v>Extremo</v>
      </c>
      <c r="O20" s="40" t="str">
        <f t="shared" ref="O20:O29" si="1">+E20</f>
        <v>RP-FPP-002</v>
      </c>
      <c r="P20" s="57">
        <v>3</v>
      </c>
      <c r="Q20" s="100" t="str">
        <f t="shared" ref="Q20:Q33" si="2">IF(P20&lt;=3,"Bajo",IF(AND(P20&gt;=4,P20&lt;=6),"Moderado",IF(AND(P20&gt;=7,P20&lt;=12),"Alto",IF(P20&gt;=13,"Extremo",0))))</f>
        <v>Bajo</v>
      </c>
    </row>
    <row r="21" spans="5:17" ht="16.5" x14ac:dyDescent="0.3">
      <c r="E21" s="40" t="s">
        <v>486</v>
      </c>
      <c r="F21" s="57">
        <v>15</v>
      </c>
      <c r="G21" s="100" t="str">
        <f t="shared" si="0"/>
        <v>Extremo</v>
      </c>
      <c r="O21" s="40" t="str">
        <f t="shared" si="1"/>
        <v>RP-FPP-003</v>
      </c>
      <c r="P21" s="57">
        <v>4</v>
      </c>
      <c r="Q21" s="100" t="str">
        <f t="shared" si="2"/>
        <v>Moderado</v>
      </c>
    </row>
    <row r="22" spans="5:17" ht="16.5" x14ac:dyDescent="0.3">
      <c r="E22" s="40" t="s">
        <v>483</v>
      </c>
      <c r="F22" s="57">
        <v>12</v>
      </c>
      <c r="G22" s="100" t="str">
        <f t="shared" si="0"/>
        <v>Alto</v>
      </c>
      <c r="O22" s="40" t="str">
        <f t="shared" si="1"/>
        <v>RP-FPP-004</v>
      </c>
      <c r="P22" s="57">
        <v>2</v>
      </c>
      <c r="Q22" s="100" t="str">
        <f t="shared" si="2"/>
        <v>Bajo</v>
      </c>
    </row>
    <row r="23" spans="5:17" ht="16.5" x14ac:dyDescent="0.3">
      <c r="E23" s="40" t="s">
        <v>484</v>
      </c>
      <c r="F23" s="57">
        <v>16</v>
      </c>
      <c r="G23" s="100" t="str">
        <f t="shared" si="0"/>
        <v>Extremo</v>
      </c>
      <c r="O23" s="40" t="str">
        <f t="shared" si="1"/>
        <v>RP-FPP-005</v>
      </c>
      <c r="P23" s="57">
        <v>12</v>
      </c>
      <c r="Q23" s="100" t="str">
        <f t="shared" si="2"/>
        <v>Alto</v>
      </c>
    </row>
    <row r="24" spans="5:17" ht="16.5" x14ac:dyDescent="0.3">
      <c r="E24" s="40" t="s">
        <v>487</v>
      </c>
      <c r="F24" s="57">
        <v>15</v>
      </c>
      <c r="G24" s="100" t="str">
        <f t="shared" si="0"/>
        <v>Extremo</v>
      </c>
      <c r="O24" s="40" t="str">
        <f t="shared" si="1"/>
        <v>RP-FPP-006</v>
      </c>
      <c r="P24" s="57">
        <v>4</v>
      </c>
      <c r="Q24" s="100" t="str">
        <f t="shared" si="2"/>
        <v>Moderado</v>
      </c>
    </row>
    <row r="25" spans="5:17" ht="14.1" hidden="1" customHeight="1" x14ac:dyDescent="0.3">
      <c r="E25" s="40" t="s">
        <v>488</v>
      </c>
      <c r="F25" s="57"/>
      <c r="G25" s="100" t="str">
        <f t="shared" si="0"/>
        <v>Bajo</v>
      </c>
      <c r="O25" s="40" t="str">
        <f t="shared" si="1"/>
        <v>RP-FPP-007</v>
      </c>
      <c r="P25" s="57"/>
      <c r="Q25" s="100" t="str">
        <f t="shared" si="2"/>
        <v>Bajo</v>
      </c>
    </row>
    <row r="26" spans="5:17" ht="14.1" hidden="1" customHeight="1" x14ac:dyDescent="0.3">
      <c r="E26" s="40" t="s">
        <v>489</v>
      </c>
      <c r="F26" s="57">
        <v>12</v>
      </c>
      <c r="G26" s="100" t="str">
        <f t="shared" si="0"/>
        <v>Alto</v>
      </c>
      <c r="O26" s="40" t="str">
        <f t="shared" si="1"/>
        <v>RP-FPP-008</v>
      </c>
      <c r="P26" s="57">
        <v>2</v>
      </c>
      <c r="Q26" s="100" t="str">
        <f t="shared" si="2"/>
        <v>Bajo</v>
      </c>
    </row>
    <row r="27" spans="5:17" ht="14.1" hidden="1" customHeight="1" x14ac:dyDescent="0.3">
      <c r="E27" s="40" t="s">
        <v>490</v>
      </c>
      <c r="F27" s="57">
        <v>12</v>
      </c>
      <c r="G27" s="100" t="str">
        <f t="shared" si="0"/>
        <v>Alto</v>
      </c>
      <c r="O27" s="40" t="str">
        <f t="shared" si="1"/>
        <v>RP-FPP-009</v>
      </c>
      <c r="P27" s="57">
        <v>4</v>
      </c>
      <c r="Q27" s="100" t="str">
        <f t="shared" si="2"/>
        <v>Moderado</v>
      </c>
    </row>
    <row r="28" spans="5:17" ht="14.1" hidden="1" customHeight="1" x14ac:dyDescent="0.3">
      <c r="E28" s="40" t="s">
        <v>491</v>
      </c>
      <c r="F28" s="57">
        <v>9</v>
      </c>
      <c r="G28" s="100" t="str">
        <f t="shared" si="0"/>
        <v>Alto</v>
      </c>
      <c r="O28" s="40" t="str">
        <f t="shared" si="1"/>
        <v>RP-FPP-010</v>
      </c>
      <c r="P28" s="57">
        <v>3</v>
      </c>
      <c r="Q28" s="100" t="str">
        <f t="shared" si="2"/>
        <v>Bajo</v>
      </c>
    </row>
    <row r="29" spans="5:17" ht="14.1" hidden="1" customHeight="1" x14ac:dyDescent="0.3">
      <c r="E29" s="40" t="s">
        <v>492</v>
      </c>
      <c r="F29" s="57">
        <v>9</v>
      </c>
      <c r="G29" s="100" t="str">
        <f t="shared" si="0"/>
        <v>Alto</v>
      </c>
      <c r="O29" s="40" t="str">
        <f t="shared" si="1"/>
        <v>RP-FPP-011</v>
      </c>
      <c r="P29" s="57">
        <v>1</v>
      </c>
      <c r="Q29" s="100" t="str">
        <f t="shared" si="2"/>
        <v>Bajo</v>
      </c>
    </row>
    <row r="30" spans="5:17" ht="14.1" hidden="1" customHeight="1" x14ac:dyDescent="0.3">
      <c r="E30" s="40"/>
      <c r="F30" s="57"/>
      <c r="G30" s="100"/>
      <c r="O30" s="40"/>
      <c r="P30" s="57"/>
      <c r="Q30" s="100"/>
    </row>
    <row r="31" spans="5:17" ht="14.1" hidden="1" customHeight="1" x14ac:dyDescent="0.3">
      <c r="E31" s="40"/>
      <c r="F31" s="57"/>
      <c r="G31" s="100"/>
      <c r="O31" s="40"/>
      <c r="P31" s="40"/>
      <c r="Q31" s="100"/>
    </row>
    <row r="32" spans="5:17" ht="14.1" hidden="1" customHeight="1" x14ac:dyDescent="0.3">
      <c r="E32" s="40"/>
      <c r="F32" s="57"/>
      <c r="G32" s="100"/>
      <c r="O32" s="40"/>
      <c r="P32" s="40"/>
      <c r="Q32" s="100"/>
    </row>
    <row r="33" spans="5:17" ht="38.25" x14ac:dyDescent="0.2">
      <c r="E33" s="62" t="s">
        <v>337</v>
      </c>
      <c r="F33" s="63">
        <f>AVERAGE(F19:F25)</f>
        <v>14.833333333333334</v>
      </c>
      <c r="G33" s="101" t="str">
        <f t="shared" si="0"/>
        <v>Extremo</v>
      </c>
      <c r="O33" s="62" t="s">
        <v>323</v>
      </c>
      <c r="P33" s="63">
        <f>AVERAGE(P19:P25)</f>
        <v>4.833333333333333</v>
      </c>
      <c r="Q33" s="101" t="str">
        <f t="shared" si="2"/>
        <v>Moderado</v>
      </c>
    </row>
    <row r="59" spans="4:5" hidden="1" x14ac:dyDescent="0.2">
      <c r="D59" s="380" t="s">
        <v>338</v>
      </c>
      <c r="E59" s="380"/>
    </row>
    <row r="60" spans="4:5" hidden="1" x14ac:dyDescent="0.2">
      <c r="D60" s="37" t="s">
        <v>124</v>
      </c>
      <c r="E60" s="31">
        <v>1</v>
      </c>
    </row>
    <row r="61" spans="4:5" hidden="1" x14ac:dyDescent="0.2">
      <c r="D61" s="37" t="s">
        <v>132</v>
      </c>
      <c r="E61" s="31">
        <v>2</v>
      </c>
    </row>
    <row r="62" spans="4:5" hidden="1" x14ac:dyDescent="0.2">
      <c r="D62" s="37" t="s">
        <v>140</v>
      </c>
      <c r="E62" s="31">
        <v>3</v>
      </c>
    </row>
    <row r="63" spans="4:5" hidden="1" x14ac:dyDescent="0.2">
      <c r="D63" s="37" t="s">
        <v>148</v>
      </c>
      <c r="E63" s="31">
        <v>4</v>
      </c>
    </row>
    <row r="64" spans="4:5" hidden="1" x14ac:dyDescent="0.2">
      <c r="D64" s="37" t="s">
        <v>156</v>
      </c>
      <c r="E64" s="31">
        <v>5</v>
      </c>
    </row>
    <row r="65" spans="4:5" hidden="1" x14ac:dyDescent="0.2"/>
    <row r="66" spans="4:5" hidden="1" x14ac:dyDescent="0.2"/>
    <row r="67" spans="4:5" hidden="1" x14ac:dyDescent="0.2"/>
    <row r="68" spans="4:5" hidden="1" x14ac:dyDescent="0.2">
      <c r="D68" s="381" t="s">
        <v>209</v>
      </c>
      <c r="E68" s="381"/>
    </row>
    <row r="69" spans="4:5" hidden="1" x14ac:dyDescent="0.2">
      <c r="D69" s="37" t="s">
        <v>183</v>
      </c>
      <c r="E69" s="31">
        <v>5</v>
      </c>
    </row>
    <row r="70" spans="4:5" hidden="1" x14ac:dyDescent="0.2">
      <c r="D70" s="37" t="s">
        <v>179</v>
      </c>
      <c r="E70" s="31">
        <v>4</v>
      </c>
    </row>
    <row r="71" spans="4:5" hidden="1" x14ac:dyDescent="0.2">
      <c r="D71" s="37" t="s">
        <v>175</v>
      </c>
      <c r="E71" s="31">
        <v>3</v>
      </c>
    </row>
    <row r="72" spans="4:5" hidden="1" x14ac:dyDescent="0.2">
      <c r="D72" s="37" t="s">
        <v>171</v>
      </c>
      <c r="E72" s="31">
        <v>2</v>
      </c>
    </row>
    <row r="73" spans="4:5" hidden="1" x14ac:dyDescent="0.2">
      <c r="D73" s="37" t="s">
        <v>167</v>
      </c>
      <c r="E73" s="31">
        <v>1</v>
      </c>
    </row>
    <row r="74" spans="4:5" hidden="1" x14ac:dyDescent="0.2"/>
    <row r="75" spans="4:5" hidden="1" x14ac:dyDescent="0.2"/>
    <row r="76" spans="4:5" hidden="1" x14ac:dyDescent="0.2"/>
    <row r="77" spans="4:5" hidden="1" x14ac:dyDescent="0.2">
      <c r="D77" s="31">
        <v>1</v>
      </c>
      <c r="E77" s="32" t="s">
        <v>325</v>
      </c>
    </row>
    <row r="78" spans="4:5" hidden="1" x14ac:dyDescent="0.2">
      <c r="D78" s="31">
        <v>2</v>
      </c>
      <c r="E78" s="32" t="s">
        <v>325</v>
      </c>
    </row>
    <row r="79" spans="4:5" hidden="1" x14ac:dyDescent="0.2">
      <c r="D79" s="31">
        <v>3</v>
      </c>
      <c r="E79" s="32" t="s">
        <v>325</v>
      </c>
    </row>
    <row r="80" spans="4:5" hidden="1" x14ac:dyDescent="0.2">
      <c r="D80" s="31">
        <v>4</v>
      </c>
      <c r="E80" s="43" t="s">
        <v>326</v>
      </c>
    </row>
    <row r="81" spans="4:5" hidden="1" x14ac:dyDescent="0.2">
      <c r="D81" s="31">
        <v>5</v>
      </c>
      <c r="E81" s="43" t="s">
        <v>326</v>
      </c>
    </row>
    <row r="82" spans="4:5" hidden="1" x14ac:dyDescent="0.2">
      <c r="D82" s="31">
        <v>6</v>
      </c>
      <c r="E82" s="43" t="s">
        <v>326</v>
      </c>
    </row>
    <row r="83" spans="4:5" hidden="1" x14ac:dyDescent="0.2">
      <c r="D83" s="31">
        <v>7</v>
      </c>
      <c r="E83" s="44" t="s">
        <v>327</v>
      </c>
    </row>
    <row r="84" spans="4:5" hidden="1" x14ac:dyDescent="0.2">
      <c r="D84" s="31">
        <v>8</v>
      </c>
      <c r="E84" s="44" t="s">
        <v>327</v>
      </c>
    </row>
    <row r="85" spans="4:5" hidden="1" x14ac:dyDescent="0.2">
      <c r="D85" s="31">
        <v>9</v>
      </c>
      <c r="E85" s="44" t="s">
        <v>327</v>
      </c>
    </row>
    <row r="86" spans="4:5" hidden="1" x14ac:dyDescent="0.2">
      <c r="D86" s="31">
        <v>10</v>
      </c>
      <c r="E86" s="44" t="s">
        <v>327</v>
      </c>
    </row>
    <row r="87" spans="4:5" hidden="1" x14ac:dyDescent="0.2">
      <c r="D87" s="31">
        <v>11</v>
      </c>
      <c r="E87" s="44" t="s">
        <v>327</v>
      </c>
    </row>
    <row r="88" spans="4:5" hidden="1" x14ac:dyDescent="0.2">
      <c r="D88" s="31">
        <v>12</v>
      </c>
      <c r="E88" s="44" t="s">
        <v>327</v>
      </c>
    </row>
    <row r="89" spans="4:5" hidden="1" x14ac:dyDescent="0.2">
      <c r="D89" s="31">
        <v>13</v>
      </c>
      <c r="E89" s="45" t="s">
        <v>328</v>
      </c>
    </row>
    <row r="90" spans="4:5" hidden="1" x14ac:dyDescent="0.2">
      <c r="D90" s="31">
        <v>14</v>
      </c>
      <c r="E90" s="45" t="s">
        <v>328</v>
      </c>
    </row>
    <row r="91" spans="4:5" hidden="1" x14ac:dyDescent="0.2">
      <c r="D91" s="31">
        <v>15</v>
      </c>
      <c r="E91" s="45" t="s">
        <v>328</v>
      </c>
    </row>
    <row r="92" spans="4:5" hidden="1" x14ac:dyDescent="0.2">
      <c r="D92" s="31">
        <v>16</v>
      </c>
      <c r="E92" s="45" t="s">
        <v>328</v>
      </c>
    </row>
    <row r="93" spans="4:5" hidden="1" x14ac:dyDescent="0.2">
      <c r="D93" s="31">
        <v>17</v>
      </c>
      <c r="E93" s="45" t="s">
        <v>328</v>
      </c>
    </row>
    <row r="94" spans="4:5" hidden="1" x14ac:dyDescent="0.2">
      <c r="D94" s="31">
        <v>18</v>
      </c>
      <c r="E94" s="45" t="s">
        <v>328</v>
      </c>
    </row>
    <row r="95" spans="4:5" hidden="1" x14ac:dyDescent="0.2">
      <c r="D95" s="31">
        <v>19</v>
      </c>
      <c r="E95" s="45" t="s">
        <v>328</v>
      </c>
    </row>
    <row r="96" spans="4:5" hidden="1" x14ac:dyDescent="0.2">
      <c r="D96" s="31">
        <v>20</v>
      </c>
      <c r="E96" s="45" t="s">
        <v>328</v>
      </c>
    </row>
    <row r="97" spans="4:5" hidden="1" x14ac:dyDescent="0.2">
      <c r="D97" s="31">
        <v>21</v>
      </c>
      <c r="E97" s="45" t="s">
        <v>328</v>
      </c>
    </row>
    <row r="98" spans="4:5" hidden="1" x14ac:dyDescent="0.2">
      <c r="D98" s="31">
        <v>22</v>
      </c>
      <c r="E98" s="45" t="s">
        <v>328</v>
      </c>
    </row>
    <row r="99" spans="4:5" hidden="1" x14ac:dyDescent="0.2">
      <c r="D99" s="31">
        <v>23</v>
      </c>
      <c r="E99" s="45" t="s">
        <v>328</v>
      </c>
    </row>
    <row r="100" spans="4:5" hidden="1" x14ac:dyDescent="0.2">
      <c r="D100" s="31">
        <v>24</v>
      </c>
      <c r="E100" s="45" t="s">
        <v>328</v>
      </c>
    </row>
    <row r="101" spans="4:5" hidden="1" x14ac:dyDescent="0.2">
      <c r="D101" s="31">
        <v>25</v>
      </c>
      <c r="E101" s="45" t="s">
        <v>328</v>
      </c>
    </row>
    <row r="102" spans="4:5" hidden="1" x14ac:dyDescent="0.2"/>
    <row r="103" spans="4:5" hidden="1" x14ac:dyDescent="0.2"/>
  </sheetData>
  <sheetProtection algorithmName="SHA-512" hashValue="12NyjWwE9nhQreXFxFCxsUOP7kgaOJ6Me3ZqCccniFYmXERdlNvLUDMAeLWuvnPGUwo9SbfNHoDDtNB9OFbVXQ==" saltValue="xMY1yOsDtXQ0Gg8ZCJxp7A==" spinCount="100000" sheet="1"/>
  <customSheetViews>
    <customSheetView guid="{3091D27D-E3DA-49A7-8DD5-5458F8F24B2C}" scale="60">
      <selection activeCell="O8" sqref="O8"/>
      <pageMargins left="0" right="0" top="0" bottom="0" header="0" footer="0"/>
    </customSheetView>
    <customSheetView guid="{BF9F6927-A815-4072-9867-117FF812A445}" scale="60">
      <selection activeCell="I7" sqref="I7"/>
      <pageMargins left="0" right="0" top="0" bottom="0" header="0" footer="0"/>
    </customSheetView>
    <customSheetView guid="{8C667E38-C9E3-4D3A-B9E8-B684FD0A688A}" scale="60">
      <selection activeCell="I7" sqref="I7"/>
      <pageMargins left="0" right="0" top="0" bottom="0" header="0" footer="0"/>
    </customSheetView>
  </customSheetViews>
  <mergeCells count="8">
    <mergeCell ref="B4:B8"/>
    <mergeCell ref="L4:L8"/>
    <mergeCell ref="E11:I11"/>
    <mergeCell ref="O11:S11"/>
    <mergeCell ref="E13:I13"/>
    <mergeCell ref="O13:S13"/>
    <mergeCell ref="D59:E59"/>
    <mergeCell ref="D68:E68"/>
  </mergeCells>
  <phoneticPr fontId="28" type="noConversion"/>
  <conditionalFormatting sqref="G19:G33">
    <cfRule type="cellIs" dxfId="7" priority="9" operator="equal">
      <formula>"Extremo"</formula>
    </cfRule>
    <cfRule type="cellIs" dxfId="6" priority="10" operator="equal">
      <formula>"Alto"</formula>
    </cfRule>
    <cfRule type="cellIs" dxfId="5" priority="11" operator="equal">
      <formula>"Moderado"</formula>
    </cfRule>
    <cfRule type="cellIs" dxfId="4" priority="12" operator="equal">
      <formula>"Bajo"</formula>
    </cfRule>
  </conditionalFormatting>
  <conditionalFormatting sqref="Q19:Q33">
    <cfRule type="cellIs" dxfId="3" priority="1" operator="equal">
      <formula>"Extremo"</formula>
    </cfRule>
    <cfRule type="cellIs" dxfId="2" priority="2" operator="equal">
      <formula>"Alto"</formula>
    </cfRule>
    <cfRule type="cellIs" dxfId="1" priority="3" operator="equal">
      <formula>"Moderado"</formula>
    </cfRule>
    <cfRule type="cellIs" dxfId="0" priority="4" operator="equal">
      <formula>"Bajo"</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
  <sheetViews>
    <sheetView showGridLines="0" workbookViewId="0">
      <selection activeCell="L23" sqref="L23"/>
    </sheetView>
  </sheetViews>
  <sheetFormatPr baseColWidth="10" defaultColWidth="11.42578125" defaultRowHeight="12.75" x14ac:dyDescent="0.2"/>
  <cols>
    <col min="1" max="16384" width="11.42578125" style="31"/>
  </cols>
  <sheetData>
    <row r="1" spans="2:9" x14ac:dyDescent="0.2">
      <c r="B1" s="41" t="s">
        <v>337</v>
      </c>
      <c r="I1" s="41" t="s">
        <v>323</v>
      </c>
    </row>
  </sheetData>
  <sheetProtection algorithmName="SHA-512" hashValue="69sSq5yMafjbLSdL1DEHazE3+kohG3G5s13WnL5KPRfHmvgKtBVix70gzy4VzRX/INhGUqiIE3GVFBiPczc8rw==" saltValue="9a6k7R0R9R1UTawxF7ff7g==" spinCount="100000" sheet="1"/>
  <customSheetViews>
    <customSheetView guid="{3091D27D-E3DA-49A7-8DD5-5458F8F24B2C}">
      <selection activeCell="I22" sqref="I22"/>
      <pageMargins left="0" right="0" top="0" bottom="0" header="0" footer="0"/>
    </customSheetView>
    <customSheetView guid="{BF9F6927-A815-4072-9867-117FF812A445}">
      <selection activeCell="I22" sqref="I22"/>
      <pageMargins left="0" right="0" top="0" bottom="0" header="0" footer="0"/>
    </customSheetView>
    <customSheetView guid="{8C667E38-C9E3-4D3A-B9E8-B684FD0A688A}">
      <selection activeCell="I22" sqref="I22"/>
      <pageMargins left="0" right="0" top="0" bottom="0" header="0" footer="0"/>
    </customSheetView>
  </customSheetView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L20"/>
  <sheetViews>
    <sheetView showGridLines="0" zoomScale="110" zoomScaleNormal="110" workbookViewId="0">
      <selection activeCell="N8" sqref="N8:O8"/>
    </sheetView>
  </sheetViews>
  <sheetFormatPr baseColWidth="10" defaultColWidth="10.85546875" defaultRowHeight="15" x14ac:dyDescent="0.25"/>
  <cols>
    <col min="1" max="1" width="7.42578125" customWidth="1"/>
    <col min="2" max="2" width="13.42578125" bestFit="1" customWidth="1"/>
    <col min="3" max="3" width="17.7109375" customWidth="1"/>
    <col min="4" max="4" width="15.28515625" bestFit="1" customWidth="1"/>
    <col min="5" max="6" width="15.28515625" customWidth="1"/>
    <col min="7" max="7" width="16.140625" customWidth="1"/>
    <col min="9" max="9" width="3.7109375" style="134" customWidth="1"/>
    <col min="10" max="10" width="38.42578125" customWidth="1"/>
    <col min="11" max="11" width="12.5703125" customWidth="1"/>
    <col min="12" max="12" width="16" customWidth="1"/>
    <col min="255" max="255" width="7.42578125" customWidth="1"/>
    <col min="256" max="256" width="8.42578125" customWidth="1"/>
    <col min="257" max="257" width="0.5703125" customWidth="1"/>
    <col min="258" max="258" width="17.7109375" customWidth="1"/>
    <col min="259" max="259" width="15.28515625" bestFit="1" customWidth="1"/>
    <col min="260" max="261" width="15.28515625" customWidth="1"/>
    <col min="262" max="262" width="16.140625" customWidth="1"/>
    <col min="511" max="511" width="7.42578125" customWidth="1"/>
    <col min="512" max="512" width="8.42578125" customWidth="1"/>
    <col min="513" max="513" width="0.5703125" customWidth="1"/>
    <col min="514" max="514" width="17.7109375" customWidth="1"/>
    <col min="515" max="515" width="15.28515625" bestFit="1" customWidth="1"/>
    <col min="516" max="517" width="15.28515625" customWidth="1"/>
    <col min="518" max="518" width="16.140625" customWidth="1"/>
    <col min="767" max="767" width="7.42578125" customWidth="1"/>
    <col min="768" max="768" width="8.42578125" customWidth="1"/>
    <col min="769" max="769" width="0.5703125" customWidth="1"/>
    <col min="770" max="770" width="17.7109375" customWidth="1"/>
    <col min="771" max="771" width="15.28515625" bestFit="1" customWidth="1"/>
    <col min="772" max="773" width="15.28515625" customWidth="1"/>
    <col min="774" max="774" width="16.140625" customWidth="1"/>
    <col min="1023" max="1023" width="7.42578125" customWidth="1"/>
    <col min="1024" max="1024" width="8.42578125" customWidth="1"/>
    <col min="1025" max="1025" width="0.5703125" customWidth="1"/>
    <col min="1026" max="1026" width="17.7109375" customWidth="1"/>
    <col min="1027" max="1027" width="15.28515625" bestFit="1" customWidth="1"/>
    <col min="1028" max="1029" width="15.28515625" customWidth="1"/>
    <col min="1030" max="1030" width="16.140625" customWidth="1"/>
    <col min="1279" max="1279" width="7.42578125" customWidth="1"/>
    <col min="1280" max="1280" width="8.42578125" customWidth="1"/>
    <col min="1281" max="1281" width="0.5703125" customWidth="1"/>
    <col min="1282" max="1282" width="17.7109375" customWidth="1"/>
    <col min="1283" max="1283" width="15.28515625" bestFit="1" customWidth="1"/>
    <col min="1284" max="1285" width="15.28515625" customWidth="1"/>
    <col min="1286" max="1286" width="16.140625" customWidth="1"/>
    <col min="1535" max="1535" width="7.42578125" customWidth="1"/>
    <col min="1536" max="1536" width="8.42578125" customWidth="1"/>
    <col min="1537" max="1537" width="0.5703125" customWidth="1"/>
    <col min="1538" max="1538" width="17.7109375" customWidth="1"/>
    <col min="1539" max="1539" width="15.28515625" bestFit="1" customWidth="1"/>
    <col min="1540" max="1541" width="15.28515625" customWidth="1"/>
    <col min="1542" max="1542" width="16.140625" customWidth="1"/>
    <col min="1791" max="1791" width="7.42578125" customWidth="1"/>
    <col min="1792" max="1792" width="8.42578125" customWidth="1"/>
    <col min="1793" max="1793" width="0.5703125" customWidth="1"/>
    <col min="1794" max="1794" width="17.7109375" customWidth="1"/>
    <col min="1795" max="1795" width="15.28515625" bestFit="1" customWidth="1"/>
    <col min="1796" max="1797" width="15.28515625" customWidth="1"/>
    <col min="1798" max="1798" width="16.140625" customWidth="1"/>
    <col min="2047" max="2047" width="7.42578125" customWidth="1"/>
    <col min="2048" max="2048" width="8.42578125" customWidth="1"/>
    <col min="2049" max="2049" width="0.5703125" customWidth="1"/>
    <col min="2050" max="2050" width="17.7109375" customWidth="1"/>
    <col min="2051" max="2051" width="15.28515625" bestFit="1" customWidth="1"/>
    <col min="2052" max="2053" width="15.28515625" customWidth="1"/>
    <col min="2054" max="2054" width="16.140625" customWidth="1"/>
    <col min="2303" max="2303" width="7.42578125" customWidth="1"/>
    <col min="2304" max="2304" width="8.42578125" customWidth="1"/>
    <col min="2305" max="2305" width="0.5703125" customWidth="1"/>
    <col min="2306" max="2306" width="17.7109375" customWidth="1"/>
    <col min="2307" max="2307" width="15.28515625" bestFit="1" customWidth="1"/>
    <col min="2308" max="2309" width="15.28515625" customWidth="1"/>
    <col min="2310" max="2310" width="16.140625" customWidth="1"/>
    <col min="2559" max="2559" width="7.42578125" customWidth="1"/>
    <col min="2560" max="2560" width="8.42578125" customWidth="1"/>
    <col min="2561" max="2561" width="0.5703125" customWidth="1"/>
    <col min="2562" max="2562" width="17.7109375" customWidth="1"/>
    <col min="2563" max="2563" width="15.28515625" bestFit="1" customWidth="1"/>
    <col min="2564" max="2565" width="15.28515625" customWidth="1"/>
    <col min="2566" max="2566" width="16.140625" customWidth="1"/>
    <col min="2815" max="2815" width="7.42578125" customWidth="1"/>
    <col min="2816" max="2816" width="8.42578125" customWidth="1"/>
    <col min="2817" max="2817" width="0.5703125" customWidth="1"/>
    <col min="2818" max="2818" width="17.7109375" customWidth="1"/>
    <col min="2819" max="2819" width="15.28515625" bestFit="1" customWidth="1"/>
    <col min="2820" max="2821" width="15.28515625" customWidth="1"/>
    <col min="2822" max="2822" width="16.140625" customWidth="1"/>
    <col min="3071" max="3071" width="7.42578125" customWidth="1"/>
    <col min="3072" max="3072" width="8.42578125" customWidth="1"/>
    <col min="3073" max="3073" width="0.5703125" customWidth="1"/>
    <col min="3074" max="3074" width="17.7109375" customWidth="1"/>
    <col min="3075" max="3075" width="15.28515625" bestFit="1" customWidth="1"/>
    <col min="3076" max="3077" width="15.28515625" customWidth="1"/>
    <col min="3078" max="3078" width="16.140625" customWidth="1"/>
    <col min="3327" max="3327" width="7.42578125" customWidth="1"/>
    <col min="3328" max="3328" width="8.42578125" customWidth="1"/>
    <col min="3329" max="3329" width="0.5703125" customWidth="1"/>
    <col min="3330" max="3330" width="17.7109375" customWidth="1"/>
    <col min="3331" max="3331" width="15.28515625" bestFit="1" customWidth="1"/>
    <col min="3332" max="3333" width="15.28515625" customWidth="1"/>
    <col min="3334" max="3334" width="16.140625" customWidth="1"/>
    <col min="3583" max="3583" width="7.42578125" customWidth="1"/>
    <col min="3584" max="3584" width="8.42578125" customWidth="1"/>
    <col min="3585" max="3585" width="0.5703125" customWidth="1"/>
    <col min="3586" max="3586" width="17.7109375" customWidth="1"/>
    <col min="3587" max="3587" width="15.28515625" bestFit="1" customWidth="1"/>
    <col min="3588" max="3589" width="15.28515625" customWidth="1"/>
    <col min="3590" max="3590" width="16.140625" customWidth="1"/>
    <col min="3839" max="3839" width="7.42578125" customWidth="1"/>
    <col min="3840" max="3840" width="8.42578125" customWidth="1"/>
    <col min="3841" max="3841" width="0.5703125" customWidth="1"/>
    <col min="3842" max="3842" width="17.7109375" customWidth="1"/>
    <col min="3843" max="3843" width="15.28515625" bestFit="1" customWidth="1"/>
    <col min="3844" max="3845" width="15.28515625" customWidth="1"/>
    <col min="3846" max="3846" width="16.140625" customWidth="1"/>
    <col min="4095" max="4095" width="7.42578125" customWidth="1"/>
    <col min="4096" max="4096" width="8.42578125" customWidth="1"/>
    <col min="4097" max="4097" width="0.5703125" customWidth="1"/>
    <col min="4098" max="4098" width="17.7109375" customWidth="1"/>
    <col min="4099" max="4099" width="15.28515625" bestFit="1" customWidth="1"/>
    <col min="4100" max="4101" width="15.28515625" customWidth="1"/>
    <col min="4102" max="4102" width="16.140625" customWidth="1"/>
    <col min="4351" max="4351" width="7.42578125" customWidth="1"/>
    <col min="4352" max="4352" width="8.42578125" customWidth="1"/>
    <col min="4353" max="4353" width="0.5703125" customWidth="1"/>
    <col min="4354" max="4354" width="17.7109375" customWidth="1"/>
    <col min="4355" max="4355" width="15.28515625" bestFit="1" customWidth="1"/>
    <col min="4356" max="4357" width="15.28515625" customWidth="1"/>
    <col min="4358" max="4358" width="16.140625" customWidth="1"/>
    <col min="4607" max="4607" width="7.42578125" customWidth="1"/>
    <col min="4608" max="4608" width="8.42578125" customWidth="1"/>
    <col min="4609" max="4609" width="0.5703125" customWidth="1"/>
    <col min="4610" max="4610" width="17.7109375" customWidth="1"/>
    <col min="4611" max="4611" width="15.28515625" bestFit="1" customWidth="1"/>
    <col min="4612" max="4613" width="15.28515625" customWidth="1"/>
    <col min="4614" max="4614" width="16.140625" customWidth="1"/>
    <col min="4863" max="4863" width="7.42578125" customWidth="1"/>
    <col min="4864" max="4864" width="8.42578125" customWidth="1"/>
    <col min="4865" max="4865" width="0.5703125" customWidth="1"/>
    <col min="4866" max="4866" width="17.7109375" customWidth="1"/>
    <col min="4867" max="4867" width="15.28515625" bestFit="1" customWidth="1"/>
    <col min="4868" max="4869" width="15.28515625" customWidth="1"/>
    <col min="4870" max="4870" width="16.140625" customWidth="1"/>
    <col min="5119" max="5119" width="7.42578125" customWidth="1"/>
    <col min="5120" max="5120" width="8.42578125" customWidth="1"/>
    <col min="5121" max="5121" width="0.5703125" customWidth="1"/>
    <col min="5122" max="5122" width="17.7109375" customWidth="1"/>
    <col min="5123" max="5123" width="15.28515625" bestFit="1" customWidth="1"/>
    <col min="5124" max="5125" width="15.28515625" customWidth="1"/>
    <col min="5126" max="5126" width="16.140625" customWidth="1"/>
    <col min="5375" max="5375" width="7.42578125" customWidth="1"/>
    <col min="5376" max="5376" width="8.42578125" customWidth="1"/>
    <col min="5377" max="5377" width="0.5703125" customWidth="1"/>
    <col min="5378" max="5378" width="17.7109375" customWidth="1"/>
    <col min="5379" max="5379" width="15.28515625" bestFit="1" customWidth="1"/>
    <col min="5380" max="5381" width="15.28515625" customWidth="1"/>
    <col min="5382" max="5382" width="16.140625" customWidth="1"/>
    <col min="5631" max="5631" width="7.42578125" customWidth="1"/>
    <col min="5632" max="5632" width="8.42578125" customWidth="1"/>
    <col min="5633" max="5633" width="0.5703125" customWidth="1"/>
    <col min="5634" max="5634" width="17.7109375" customWidth="1"/>
    <col min="5635" max="5635" width="15.28515625" bestFit="1" customWidth="1"/>
    <col min="5636" max="5637" width="15.28515625" customWidth="1"/>
    <col min="5638" max="5638" width="16.140625" customWidth="1"/>
    <col min="5887" max="5887" width="7.42578125" customWidth="1"/>
    <col min="5888" max="5888" width="8.42578125" customWidth="1"/>
    <col min="5889" max="5889" width="0.5703125" customWidth="1"/>
    <col min="5890" max="5890" width="17.7109375" customWidth="1"/>
    <col min="5891" max="5891" width="15.28515625" bestFit="1" customWidth="1"/>
    <col min="5892" max="5893" width="15.28515625" customWidth="1"/>
    <col min="5894" max="5894" width="16.140625" customWidth="1"/>
    <col min="6143" max="6143" width="7.42578125" customWidth="1"/>
    <col min="6144" max="6144" width="8.42578125" customWidth="1"/>
    <col min="6145" max="6145" width="0.5703125" customWidth="1"/>
    <col min="6146" max="6146" width="17.7109375" customWidth="1"/>
    <col min="6147" max="6147" width="15.28515625" bestFit="1" customWidth="1"/>
    <col min="6148" max="6149" width="15.28515625" customWidth="1"/>
    <col min="6150" max="6150" width="16.140625" customWidth="1"/>
    <col min="6399" max="6399" width="7.42578125" customWidth="1"/>
    <col min="6400" max="6400" width="8.42578125" customWidth="1"/>
    <col min="6401" max="6401" width="0.5703125" customWidth="1"/>
    <col min="6402" max="6402" width="17.7109375" customWidth="1"/>
    <col min="6403" max="6403" width="15.28515625" bestFit="1" customWidth="1"/>
    <col min="6404" max="6405" width="15.28515625" customWidth="1"/>
    <col min="6406" max="6406" width="16.140625" customWidth="1"/>
    <col min="6655" max="6655" width="7.42578125" customWidth="1"/>
    <col min="6656" max="6656" width="8.42578125" customWidth="1"/>
    <col min="6657" max="6657" width="0.5703125" customWidth="1"/>
    <col min="6658" max="6658" width="17.7109375" customWidth="1"/>
    <col min="6659" max="6659" width="15.28515625" bestFit="1" customWidth="1"/>
    <col min="6660" max="6661" width="15.28515625" customWidth="1"/>
    <col min="6662" max="6662" width="16.140625" customWidth="1"/>
    <col min="6911" max="6911" width="7.42578125" customWidth="1"/>
    <col min="6912" max="6912" width="8.42578125" customWidth="1"/>
    <col min="6913" max="6913" width="0.5703125" customWidth="1"/>
    <col min="6914" max="6914" width="17.7109375" customWidth="1"/>
    <col min="6915" max="6915" width="15.28515625" bestFit="1" customWidth="1"/>
    <col min="6916" max="6917" width="15.28515625" customWidth="1"/>
    <col min="6918" max="6918" width="16.140625" customWidth="1"/>
    <col min="7167" max="7167" width="7.42578125" customWidth="1"/>
    <col min="7168" max="7168" width="8.42578125" customWidth="1"/>
    <col min="7169" max="7169" width="0.5703125" customWidth="1"/>
    <col min="7170" max="7170" width="17.7109375" customWidth="1"/>
    <col min="7171" max="7171" width="15.28515625" bestFit="1" customWidth="1"/>
    <col min="7172" max="7173" width="15.28515625" customWidth="1"/>
    <col min="7174" max="7174" width="16.140625" customWidth="1"/>
    <col min="7423" max="7423" width="7.42578125" customWidth="1"/>
    <col min="7424" max="7424" width="8.42578125" customWidth="1"/>
    <col min="7425" max="7425" width="0.5703125" customWidth="1"/>
    <col min="7426" max="7426" width="17.7109375" customWidth="1"/>
    <col min="7427" max="7427" width="15.28515625" bestFit="1" customWidth="1"/>
    <col min="7428" max="7429" width="15.28515625" customWidth="1"/>
    <col min="7430" max="7430" width="16.140625" customWidth="1"/>
    <col min="7679" max="7679" width="7.42578125" customWidth="1"/>
    <col min="7680" max="7680" width="8.42578125" customWidth="1"/>
    <col min="7681" max="7681" width="0.5703125" customWidth="1"/>
    <col min="7682" max="7682" width="17.7109375" customWidth="1"/>
    <col min="7683" max="7683" width="15.28515625" bestFit="1" customWidth="1"/>
    <col min="7684" max="7685" width="15.28515625" customWidth="1"/>
    <col min="7686" max="7686" width="16.140625" customWidth="1"/>
    <col min="7935" max="7935" width="7.42578125" customWidth="1"/>
    <col min="7936" max="7936" width="8.42578125" customWidth="1"/>
    <col min="7937" max="7937" width="0.5703125" customWidth="1"/>
    <col min="7938" max="7938" width="17.7109375" customWidth="1"/>
    <col min="7939" max="7939" width="15.28515625" bestFit="1" customWidth="1"/>
    <col min="7940" max="7941" width="15.28515625" customWidth="1"/>
    <col min="7942" max="7942" width="16.140625" customWidth="1"/>
    <col min="8191" max="8191" width="7.42578125" customWidth="1"/>
    <col min="8192" max="8192" width="8.42578125" customWidth="1"/>
    <col min="8193" max="8193" width="0.5703125" customWidth="1"/>
    <col min="8194" max="8194" width="17.7109375" customWidth="1"/>
    <col min="8195" max="8195" width="15.28515625" bestFit="1" customWidth="1"/>
    <col min="8196" max="8197" width="15.28515625" customWidth="1"/>
    <col min="8198" max="8198" width="16.140625" customWidth="1"/>
    <col min="8447" max="8447" width="7.42578125" customWidth="1"/>
    <col min="8448" max="8448" width="8.42578125" customWidth="1"/>
    <col min="8449" max="8449" width="0.5703125" customWidth="1"/>
    <col min="8450" max="8450" width="17.7109375" customWidth="1"/>
    <col min="8451" max="8451" width="15.28515625" bestFit="1" customWidth="1"/>
    <col min="8452" max="8453" width="15.28515625" customWidth="1"/>
    <col min="8454" max="8454" width="16.140625" customWidth="1"/>
    <col min="8703" max="8703" width="7.42578125" customWidth="1"/>
    <col min="8704" max="8704" width="8.42578125" customWidth="1"/>
    <col min="8705" max="8705" width="0.5703125" customWidth="1"/>
    <col min="8706" max="8706" width="17.7109375" customWidth="1"/>
    <col min="8707" max="8707" width="15.28515625" bestFit="1" customWidth="1"/>
    <col min="8708" max="8709" width="15.28515625" customWidth="1"/>
    <col min="8710" max="8710" width="16.140625" customWidth="1"/>
    <col min="8959" max="8959" width="7.42578125" customWidth="1"/>
    <col min="8960" max="8960" width="8.42578125" customWidth="1"/>
    <col min="8961" max="8961" width="0.5703125" customWidth="1"/>
    <col min="8962" max="8962" width="17.7109375" customWidth="1"/>
    <col min="8963" max="8963" width="15.28515625" bestFit="1" customWidth="1"/>
    <col min="8964" max="8965" width="15.28515625" customWidth="1"/>
    <col min="8966" max="8966" width="16.140625" customWidth="1"/>
    <col min="9215" max="9215" width="7.42578125" customWidth="1"/>
    <col min="9216" max="9216" width="8.42578125" customWidth="1"/>
    <col min="9217" max="9217" width="0.5703125" customWidth="1"/>
    <col min="9218" max="9218" width="17.7109375" customWidth="1"/>
    <col min="9219" max="9219" width="15.28515625" bestFit="1" customWidth="1"/>
    <col min="9220" max="9221" width="15.28515625" customWidth="1"/>
    <col min="9222" max="9222" width="16.140625" customWidth="1"/>
    <col min="9471" max="9471" width="7.42578125" customWidth="1"/>
    <col min="9472" max="9472" width="8.42578125" customWidth="1"/>
    <col min="9473" max="9473" width="0.5703125" customWidth="1"/>
    <col min="9474" max="9474" width="17.7109375" customWidth="1"/>
    <col min="9475" max="9475" width="15.28515625" bestFit="1" customWidth="1"/>
    <col min="9476" max="9477" width="15.28515625" customWidth="1"/>
    <col min="9478" max="9478" width="16.140625" customWidth="1"/>
    <col min="9727" max="9727" width="7.42578125" customWidth="1"/>
    <col min="9728" max="9728" width="8.42578125" customWidth="1"/>
    <col min="9729" max="9729" width="0.5703125" customWidth="1"/>
    <col min="9730" max="9730" width="17.7109375" customWidth="1"/>
    <col min="9731" max="9731" width="15.28515625" bestFit="1" customWidth="1"/>
    <col min="9732" max="9733" width="15.28515625" customWidth="1"/>
    <col min="9734" max="9734" width="16.140625" customWidth="1"/>
    <col min="9983" max="9983" width="7.42578125" customWidth="1"/>
    <col min="9984" max="9984" width="8.42578125" customWidth="1"/>
    <col min="9985" max="9985" width="0.5703125" customWidth="1"/>
    <col min="9986" max="9986" width="17.7109375" customWidth="1"/>
    <col min="9987" max="9987" width="15.28515625" bestFit="1" customWidth="1"/>
    <col min="9988" max="9989" width="15.28515625" customWidth="1"/>
    <col min="9990" max="9990" width="16.140625" customWidth="1"/>
    <col min="10239" max="10239" width="7.42578125" customWidth="1"/>
    <col min="10240" max="10240" width="8.42578125" customWidth="1"/>
    <col min="10241" max="10241" width="0.5703125" customWidth="1"/>
    <col min="10242" max="10242" width="17.7109375" customWidth="1"/>
    <col min="10243" max="10243" width="15.28515625" bestFit="1" customWidth="1"/>
    <col min="10244" max="10245" width="15.28515625" customWidth="1"/>
    <col min="10246" max="10246" width="16.140625" customWidth="1"/>
    <col min="10495" max="10495" width="7.42578125" customWidth="1"/>
    <col min="10496" max="10496" width="8.42578125" customWidth="1"/>
    <col min="10497" max="10497" width="0.5703125" customWidth="1"/>
    <col min="10498" max="10498" width="17.7109375" customWidth="1"/>
    <col min="10499" max="10499" width="15.28515625" bestFit="1" customWidth="1"/>
    <col min="10500" max="10501" width="15.28515625" customWidth="1"/>
    <col min="10502" max="10502" width="16.140625" customWidth="1"/>
    <col min="10751" max="10751" width="7.42578125" customWidth="1"/>
    <col min="10752" max="10752" width="8.42578125" customWidth="1"/>
    <col min="10753" max="10753" width="0.5703125" customWidth="1"/>
    <col min="10754" max="10754" width="17.7109375" customWidth="1"/>
    <col min="10755" max="10755" width="15.28515625" bestFit="1" customWidth="1"/>
    <col min="10756" max="10757" width="15.28515625" customWidth="1"/>
    <col min="10758" max="10758" width="16.140625" customWidth="1"/>
    <col min="11007" max="11007" width="7.42578125" customWidth="1"/>
    <col min="11008" max="11008" width="8.42578125" customWidth="1"/>
    <col min="11009" max="11009" width="0.5703125" customWidth="1"/>
    <col min="11010" max="11010" width="17.7109375" customWidth="1"/>
    <col min="11011" max="11011" width="15.28515625" bestFit="1" customWidth="1"/>
    <col min="11012" max="11013" width="15.28515625" customWidth="1"/>
    <col min="11014" max="11014" width="16.140625" customWidth="1"/>
    <col min="11263" max="11263" width="7.42578125" customWidth="1"/>
    <col min="11264" max="11264" width="8.42578125" customWidth="1"/>
    <col min="11265" max="11265" width="0.5703125" customWidth="1"/>
    <col min="11266" max="11266" width="17.7109375" customWidth="1"/>
    <col min="11267" max="11267" width="15.28515625" bestFit="1" customWidth="1"/>
    <col min="11268" max="11269" width="15.28515625" customWidth="1"/>
    <col min="11270" max="11270" width="16.140625" customWidth="1"/>
    <col min="11519" max="11519" width="7.42578125" customWidth="1"/>
    <col min="11520" max="11520" width="8.42578125" customWidth="1"/>
    <col min="11521" max="11521" width="0.5703125" customWidth="1"/>
    <col min="11522" max="11522" width="17.7109375" customWidth="1"/>
    <col min="11523" max="11523" width="15.28515625" bestFit="1" customWidth="1"/>
    <col min="11524" max="11525" width="15.28515625" customWidth="1"/>
    <col min="11526" max="11526" width="16.140625" customWidth="1"/>
    <col min="11775" max="11775" width="7.42578125" customWidth="1"/>
    <col min="11776" max="11776" width="8.42578125" customWidth="1"/>
    <col min="11777" max="11777" width="0.5703125" customWidth="1"/>
    <col min="11778" max="11778" width="17.7109375" customWidth="1"/>
    <col min="11779" max="11779" width="15.28515625" bestFit="1" customWidth="1"/>
    <col min="11780" max="11781" width="15.28515625" customWidth="1"/>
    <col min="11782" max="11782" width="16.140625" customWidth="1"/>
    <col min="12031" max="12031" width="7.42578125" customWidth="1"/>
    <col min="12032" max="12032" width="8.42578125" customWidth="1"/>
    <col min="12033" max="12033" width="0.5703125" customWidth="1"/>
    <col min="12034" max="12034" width="17.7109375" customWidth="1"/>
    <col min="12035" max="12035" width="15.28515625" bestFit="1" customWidth="1"/>
    <col min="12036" max="12037" width="15.28515625" customWidth="1"/>
    <col min="12038" max="12038" width="16.140625" customWidth="1"/>
    <col min="12287" max="12287" width="7.42578125" customWidth="1"/>
    <col min="12288" max="12288" width="8.42578125" customWidth="1"/>
    <col min="12289" max="12289" width="0.5703125" customWidth="1"/>
    <col min="12290" max="12290" width="17.7109375" customWidth="1"/>
    <col min="12291" max="12291" width="15.28515625" bestFit="1" customWidth="1"/>
    <col min="12292" max="12293" width="15.28515625" customWidth="1"/>
    <col min="12294" max="12294" width="16.140625" customWidth="1"/>
    <col min="12543" max="12543" width="7.42578125" customWidth="1"/>
    <col min="12544" max="12544" width="8.42578125" customWidth="1"/>
    <col min="12545" max="12545" width="0.5703125" customWidth="1"/>
    <col min="12546" max="12546" width="17.7109375" customWidth="1"/>
    <col min="12547" max="12547" width="15.28515625" bestFit="1" customWidth="1"/>
    <col min="12548" max="12549" width="15.28515625" customWidth="1"/>
    <col min="12550" max="12550" width="16.140625" customWidth="1"/>
    <col min="12799" max="12799" width="7.42578125" customWidth="1"/>
    <col min="12800" max="12800" width="8.42578125" customWidth="1"/>
    <col min="12801" max="12801" width="0.5703125" customWidth="1"/>
    <col min="12802" max="12802" width="17.7109375" customWidth="1"/>
    <col min="12803" max="12803" width="15.28515625" bestFit="1" customWidth="1"/>
    <col min="12804" max="12805" width="15.28515625" customWidth="1"/>
    <col min="12806" max="12806" width="16.140625" customWidth="1"/>
    <col min="13055" max="13055" width="7.42578125" customWidth="1"/>
    <col min="13056" max="13056" width="8.42578125" customWidth="1"/>
    <col min="13057" max="13057" width="0.5703125" customWidth="1"/>
    <col min="13058" max="13058" width="17.7109375" customWidth="1"/>
    <col min="13059" max="13059" width="15.28515625" bestFit="1" customWidth="1"/>
    <col min="13060" max="13061" width="15.28515625" customWidth="1"/>
    <col min="13062" max="13062" width="16.140625" customWidth="1"/>
    <col min="13311" max="13311" width="7.42578125" customWidth="1"/>
    <col min="13312" max="13312" width="8.42578125" customWidth="1"/>
    <col min="13313" max="13313" width="0.5703125" customWidth="1"/>
    <col min="13314" max="13314" width="17.7109375" customWidth="1"/>
    <col min="13315" max="13315" width="15.28515625" bestFit="1" customWidth="1"/>
    <col min="13316" max="13317" width="15.28515625" customWidth="1"/>
    <col min="13318" max="13318" width="16.140625" customWidth="1"/>
    <col min="13567" max="13567" width="7.42578125" customWidth="1"/>
    <col min="13568" max="13568" width="8.42578125" customWidth="1"/>
    <col min="13569" max="13569" width="0.5703125" customWidth="1"/>
    <col min="13570" max="13570" width="17.7109375" customWidth="1"/>
    <col min="13571" max="13571" width="15.28515625" bestFit="1" customWidth="1"/>
    <col min="13572" max="13573" width="15.28515625" customWidth="1"/>
    <col min="13574" max="13574" width="16.140625" customWidth="1"/>
    <col min="13823" max="13823" width="7.42578125" customWidth="1"/>
    <col min="13824" max="13824" width="8.42578125" customWidth="1"/>
    <col min="13825" max="13825" width="0.5703125" customWidth="1"/>
    <col min="13826" max="13826" width="17.7109375" customWidth="1"/>
    <col min="13827" max="13827" width="15.28515625" bestFit="1" customWidth="1"/>
    <col min="13828" max="13829" width="15.28515625" customWidth="1"/>
    <col min="13830" max="13830" width="16.140625" customWidth="1"/>
    <col min="14079" max="14079" width="7.42578125" customWidth="1"/>
    <col min="14080" max="14080" width="8.42578125" customWidth="1"/>
    <col min="14081" max="14081" width="0.5703125" customWidth="1"/>
    <col min="14082" max="14082" width="17.7109375" customWidth="1"/>
    <col min="14083" max="14083" width="15.28515625" bestFit="1" customWidth="1"/>
    <col min="14084" max="14085" width="15.28515625" customWidth="1"/>
    <col min="14086" max="14086" width="16.140625" customWidth="1"/>
    <col min="14335" max="14335" width="7.42578125" customWidth="1"/>
    <col min="14336" max="14336" width="8.42578125" customWidth="1"/>
    <col min="14337" max="14337" width="0.5703125" customWidth="1"/>
    <col min="14338" max="14338" width="17.7109375" customWidth="1"/>
    <col min="14339" max="14339" width="15.28515625" bestFit="1" customWidth="1"/>
    <col min="14340" max="14341" width="15.28515625" customWidth="1"/>
    <col min="14342" max="14342" width="16.140625" customWidth="1"/>
    <col min="14591" max="14591" width="7.42578125" customWidth="1"/>
    <col min="14592" max="14592" width="8.42578125" customWidth="1"/>
    <col min="14593" max="14593" width="0.5703125" customWidth="1"/>
    <col min="14594" max="14594" width="17.7109375" customWidth="1"/>
    <col min="14595" max="14595" width="15.28515625" bestFit="1" customWidth="1"/>
    <col min="14596" max="14597" width="15.28515625" customWidth="1"/>
    <col min="14598" max="14598" width="16.140625" customWidth="1"/>
    <col min="14847" max="14847" width="7.42578125" customWidth="1"/>
    <col min="14848" max="14848" width="8.42578125" customWidth="1"/>
    <col min="14849" max="14849" width="0.5703125" customWidth="1"/>
    <col min="14850" max="14850" width="17.7109375" customWidth="1"/>
    <col min="14851" max="14851" width="15.28515625" bestFit="1" customWidth="1"/>
    <col min="14852" max="14853" width="15.28515625" customWidth="1"/>
    <col min="14854" max="14854" width="16.140625" customWidth="1"/>
    <col min="15103" max="15103" width="7.42578125" customWidth="1"/>
    <col min="15104" max="15104" width="8.42578125" customWidth="1"/>
    <col min="15105" max="15105" width="0.5703125" customWidth="1"/>
    <col min="15106" max="15106" width="17.7109375" customWidth="1"/>
    <col min="15107" max="15107" width="15.28515625" bestFit="1" customWidth="1"/>
    <col min="15108" max="15109" width="15.28515625" customWidth="1"/>
    <col min="15110" max="15110" width="16.140625" customWidth="1"/>
    <col min="15359" max="15359" width="7.42578125" customWidth="1"/>
    <col min="15360" max="15360" width="8.42578125" customWidth="1"/>
    <col min="15361" max="15361" width="0.5703125" customWidth="1"/>
    <col min="15362" max="15362" width="17.7109375" customWidth="1"/>
    <col min="15363" max="15363" width="15.28515625" bestFit="1" customWidth="1"/>
    <col min="15364" max="15365" width="15.28515625" customWidth="1"/>
    <col min="15366" max="15366" width="16.140625" customWidth="1"/>
    <col min="15615" max="15615" width="7.42578125" customWidth="1"/>
    <col min="15616" max="15616" width="8.42578125" customWidth="1"/>
    <col min="15617" max="15617" width="0.5703125" customWidth="1"/>
    <col min="15618" max="15618" width="17.7109375" customWidth="1"/>
    <col min="15619" max="15619" width="15.28515625" bestFit="1" customWidth="1"/>
    <col min="15620" max="15621" width="15.28515625" customWidth="1"/>
    <col min="15622" max="15622" width="16.140625" customWidth="1"/>
    <col min="15871" max="15871" width="7.42578125" customWidth="1"/>
    <col min="15872" max="15872" width="8.42578125" customWidth="1"/>
    <col min="15873" max="15873" width="0.5703125" customWidth="1"/>
    <col min="15874" max="15874" width="17.7109375" customWidth="1"/>
    <col min="15875" max="15875" width="15.28515625" bestFit="1" customWidth="1"/>
    <col min="15876" max="15877" width="15.28515625" customWidth="1"/>
    <col min="15878" max="15878" width="16.140625" customWidth="1"/>
    <col min="16127" max="16127" width="7.42578125" customWidth="1"/>
    <col min="16128" max="16128" width="8.42578125" customWidth="1"/>
    <col min="16129" max="16129" width="0.5703125" customWidth="1"/>
    <col min="16130" max="16130" width="17.7109375" customWidth="1"/>
    <col min="16131" max="16131" width="15.28515625" bestFit="1" customWidth="1"/>
    <col min="16132" max="16133" width="15.28515625" customWidth="1"/>
    <col min="16134" max="16134" width="16.140625" customWidth="1"/>
  </cols>
  <sheetData>
    <row r="2" spans="2:12" x14ac:dyDescent="0.25">
      <c r="J2" s="383" t="s">
        <v>339</v>
      </c>
      <c r="K2" s="384"/>
      <c r="L2" s="385"/>
    </row>
    <row r="3" spans="2:12" ht="38.25" customHeight="1" x14ac:dyDescent="0.25">
      <c r="D3" s="388" t="s">
        <v>340</v>
      </c>
      <c r="E3" s="388"/>
      <c r="F3" s="388"/>
      <c r="G3" s="388"/>
      <c r="J3" s="23" t="s">
        <v>341</v>
      </c>
      <c r="K3" s="23" t="s">
        <v>342</v>
      </c>
      <c r="L3" s="23" t="s">
        <v>343</v>
      </c>
    </row>
    <row r="4" spans="2:12" ht="58.5" customHeight="1" x14ac:dyDescent="0.25">
      <c r="B4" s="24" t="s">
        <v>344</v>
      </c>
      <c r="C4" s="24" t="s">
        <v>335</v>
      </c>
      <c r="D4" s="388" t="s">
        <v>345</v>
      </c>
      <c r="E4" s="388"/>
      <c r="F4" s="388" t="s">
        <v>346</v>
      </c>
      <c r="G4" s="388"/>
      <c r="I4" s="386" t="s">
        <v>347</v>
      </c>
      <c r="J4" s="135" t="s">
        <v>348</v>
      </c>
      <c r="K4" s="136">
        <v>5</v>
      </c>
      <c r="L4" s="136">
        <v>0</v>
      </c>
    </row>
    <row r="5" spans="2:12" x14ac:dyDescent="0.25">
      <c r="B5" s="5" t="s">
        <v>349</v>
      </c>
      <c r="C5" s="2" t="s">
        <v>350</v>
      </c>
      <c r="D5" s="389">
        <v>0</v>
      </c>
      <c r="E5" s="389"/>
      <c r="F5" s="390">
        <v>0</v>
      </c>
      <c r="G5" s="390"/>
      <c r="I5" s="386"/>
      <c r="J5" s="137" t="s">
        <v>198</v>
      </c>
      <c r="K5" s="136">
        <v>10</v>
      </c>
      <c r="L5" s="136">
        <v>0</v>
      </c>
    </row>
    <row r="6" spans="2:12" x14ac:dyDescent="0.25">
      <c r="B6" s="5" t="s">
        <v>351</v>
      </c>
      <c r="C6" s="3" t="s">
        <v>326</v>
      </c>
      <c r="D6" s="389">
        <v>1</v>
      </c>
      <c r="E6" s="389"/>
      <c r="F6" s="389">
        <v>1</v>
      </c>
      <c r="G6" s="389"/>
      <c r="I6" s="386"/>
      <c r="J6" s="137" t="s">
        <v>214</v>
      </c>
      <c r="K6" s="136"/>
      <c r="L6" s="136"/>
    </row>
    <row r="7" spans="2:12" x14ac:dyDescent="0.25">
      <c r="B7" s="5" t="s">
        <v>352</v>
      </c>
      <c r="C7" s="4" t="s">
        <v>353</v>
      </c>
      <c r="D7" s="389">
        <v>2</v>
      </c>
      <c r="E7" s="389"/>
      <c r="F7" s="389">
        <v>2</v>
      </c>
      <c r="G7" s="389"/>
      <c r="I7" s="386"/>
      <c r="J7" s="138" t="s">
        <v>229</v>
      </c>
      <c r="K7" s="136">
        <v>15</v>
      </c>
      <c r="L7" s="136"/>
    </row>
    <row r="8" spans="2:12" x14ac:dyDescent="0.25">
      <c r="I8" s="386"/>
      <c r="J8" s="138" t="s">
        <v>247</v>
      </c>
      <c r="K8" s="136">
        <v>10</v>
      </c>
      <c r="L8" s="136"/>
    </row>
    <row r="9" spans="2:12" x14ac:dyDescent="0.25">
      <c r="I9" s="386"/>
      <c r="J9" s="138" t="s">
        <v>242</v>
      </c>
      <c r="K9" s="136">
        <v>5</v>
      </c>
      <c r="L9" s="136"/>
    </row>
    <row r="10" spans="2:12" x14ac:dyDescent="0.25">
      <c r="I10" s="386"/>
      <c r="J10" s="137" t="s">
        <v>354</v>
      </c>
      <c r="K10" s="136">
        <v>5</v>
      </c>
      <c r="L10" s="136">
        <v>0</v>
      </c>
    </row>
    <row r="11" spans="2:12" x14ac:dyDescent="0.25">
      <c r="I11" s="386"/>
      <c r="J11" s="137" t="s">
        <v>355</v>
      </c>
      <c r="K11" s="136">
        <v>15</v>
      </c>
      <c r="L11" s="136">
        <v>0</v>
      </c>
    </row>
    <row r="12" spans="2:12" ht="15" customHeight="1" x14ac:dyDescent="0.25">
      <c r="I12" s="387" t="s">
        <v>356</v>
      </c>
      <c r="J12" s="139" t="s">
        <v>218</v>
      </c>
      <c r="K12" s="140"/>
      <c r="L12" s="140"/>
    </row>
    <row r="13" spans="2:12" ht="30" x14ac:dyDescent="0.25">
      <c r="I13" s="387"/>
      <c r="J13" s="141" t="s">
        <v>357</v>
      </c>
      <c r="K13" s="140">
        <v>30</v>
      </c>
      <c r="L13" s="140"/>
    </row>
    <row r="14" spans="2:12" ht="60" x14ac:dyDescent="0.25">
      <c r="I14" s="387"/>
      <c r="J14" s="141" t="s">
        <v>358</v>
      </c>
      <c r="K14" s="140">
        <v>10</v>
      </c>
      <c r="L14" s="140"/>
    </row>
    <row r="15" spans="2:12" ht="60" x14ac:dyDescent="0.25">
      <c r="I15" s="387"/>
      <c r="J15" s="141" t="s">
        <v>359</v>
      </c>
      <c r="K15" s="140"/>
      <c r="L15" s="140">
        <v>0</v>
      </c>
    </row>
    <row r="16" spans="2:12" x14ac:dyDescent="0.25">
      <c r="I16" s="387"/>
      <c r="J16" s="139" t="s">
        <v>219</v>
      </c>
      <c r="K16" s="140"/>
      <c r="L16" s="140"/>
    </row>
    <row r="17" spans="9:12" x14ac:dyDescent="0.25">
      <c r="I17" s="387"/>
      <c r="J17" s="142" t="s">
        <v>234</v>
      </c>
      <c r="K17" s="140">
        <v>20</v>
      </c>
      <c r="L17" s="140"/>
    </row>
    <row r="18" spans="9:12" x14ac:dyDescent="0.25">
      <c r="I18" s="387"/>
      <c r="J18" s="142" t="s">
        <v>251</v>
      </c>
      <c r="K18" s="140">
        <v>10</v>
      </c>
      <c r="L18" s="140"/>
    </row>
    <row r="19" spans="9:12" x14ac:dyDescent="0.25">
      <c r="I19" s="387"/>
      <c r="J19" s="142" t="s">
        <v>317</v>
      </c>
      <c r="K19" s="140"/>
      <c r="L19" s="140">
        <v>0</v>
      </c>
    </row>
    <row r="20" spans="9:12" x14ac:dyDescent="0.25">
      <c r="J20" s="23" t="s">
        <v>360</v>
      </c>
      <c r="K20" s="23">
        <f>+K4+K5+K7+K10+K11+K13+K17</f>
        <v>100</v>
      </c>
      <c r="L20" s="23"/>
    </row>
  </sheetData>
  <customSheetViews>
    <customSheetView guid="{3091D27D-E3DA-49A7-8DD5-5458F8F24B2C}" topLeftCell="A3">
      <selection activeCell="E14" sqref="E14"/>
      <pageMargins left="0" right="0" top="0" bottom="0" header="0" footer="0"/>
    </customSheetView>
    <customSheetView guid="{BF9F6927-A815-4072-9867-117FF812A445}" topLeftCell="A3">
      <selection activeCell="E14" sqref="E14"/>
      <pageMargins left="0" right="0" top="0" bottom="0" header="0" footer="0"/>
    </customSheetView>
    <customSheetView guid="{8C667E38-C9E3-4D3A-B9E8-B684FD0A688A}" topLeftCell="A3">
      <selection activeCell="E14" sqref="E14"/>
      <pageMargins left="0" right="0" top="0" bottom="0" header="0" footer="0"/>
    </customSheetView>
  </customSheetViews>
  <mergeCells count="12">
    <mergeCell ref="J2:L2"/>
    <mergeCell ref="I4:I11"/>
    <mergeCell ref="I12:I19"/>
    <mergeCell ref="D3:G3"/>
    <mergeCell ref="D4:E4"/>
    <mergeCell ref="F4:G4"/>
    <mergeCell ref="D5:E5"/>
    <mergeCell ref="F5:G5"/>
    <mergeCell ref="D6:E6"/>
    <mergeCell ref="F6:G6"/>
    <mergeCell ref="D7:E7"/>
    <mergeCell ref="F7:G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C7"/>
  <sheetViews>
    <sheetView zoomScale="120" zoomScaleNormal="120" workbookViewId="0">
      <selection activeCell="C6" sqref="C6"/>
    </sheetView>
  </sheetViews>
  <sheetFormatPr baseColWidth="10" defaultColWidth="10.85546875" defaultRowHeight="15" x14ac:dyDescent="0.25"/>
  <cols>
    <col min="1" max="1" width="5.42578125" bestFit="1" customWidth="1"/>
    <col min="2" max="2" width="10.5703125" bestFit="1" customWidth="1"/>
    <col min="3" max="3" width="20.140625" customWidth="1"/>
  </cols>
  <sheetData>
    <row r="2" spans="1:3" ht="45" x14ac:dyDescent="0.25">
      <c r="B2" s="6" t="s">
        <v>361</v>
      </c>
      <c r="C2" s="117" t="s">
        <v>362</v>
      </c>
    </row>
    <row r="3" spans="1:3" x14ac:dyDescent="0.25">
      <c r="A3">
        <v>1</v>
      </c>
      <c r="B3" s="115" t="s">
        <v>363</v>
      </c>
      <c r="C3" s="118" t="s">
        <v>364</v>
      </c>
    </row>
    <row r="4" spans="1:3" x14ac:dyDescent="0.25">
      <c r="A4">
        <v>2</v>
      </c>
      <c r="B4" s="119" t="s">
        <v>365</v>
      </c>
      <c r="C4" s="120" t="s">
        <v>366</v>
      </c>
    </row>
    <row r="5" spans="1:3" x14ac:dyDescent="0.25">
      <c r="A5">
        <v>3</v>
      </c>
      <c r="B5" s="121" t="s">
        <v>326</v>
      </c>
      <c r="C5" s="122" t="s">
        <v>367</v>
      </c>
    </row>
    <row r="6" spans="1:3" x14ac:dyDescent="0.25">
      <c r="A6">
        <v>4</v>
      </c>
      <c r="B6" s="123" t="s">
        <v>327</v>
      </c>
      <c r="C6" s="124" t="s">
        <v>368</v>
      </c>
    </row>
    <row r="7" spans="1:3" x14ac:dyDescent="0.25">
      <c r="A7">
        <v>5</v>
      </c>
      <c r="B7" s="125" t="s">
        <v>369</v>
      </c>
      <c r="C7" s="126" t="s">
        <v>370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13</vt:i4>
      </vt:variant>
    </vt:vector>
  </HeadingPairs>
  <TitlesOfParts>
    <vt:vector size="23" baseType="lpstr">
      <vt:lpstr>DESCRIPCION DEL PROCESO</vt:lpstr>
      <vt:lpstr>CRITERIOS DE VALORACIÓN</vt:lpstr>
      <vt:lpstr>EVALUACIÓN DE RIESGO Y CONTROL</vt:lpstr>
      <vt:lpstr>Hoja2</vt:lpstr>
      <vt:lpstr>Hoja1</vt:lpstr>
      <vt:lpstr>MAPAS DE RIESGO</vt:lpstr>
      <vt:lpstr>PERFIL DE RIESGO</vt:lpstr>
      <vt:lpstr>VARIABLES PARA MEDIR EL CONTROL</vt:lpstr>
      <vt:lpstr>VARIABLES VIABILIDAD OPORTUNIDA</vt:lpstr>
      <vt:lpstr>LISTAS DESPLEGABLES</vt:lpstr>
      <vt:lpstr>'CRITERIOS DE VALORACIÓN'!Área_de_impresión</vt:lpstr>
      <vt:lpstr>'DESCRIPCION DEL PROCESO'!Área_de_impresión</vt:lpstr>
      <vt:lpstr>CALIFICACION_DISEÑO</vt:lpstr>
      <vt:lpstr>CALIFICACIÓN_EJE_EVI</vt:lpstr>
      <vt:lpstr>DISEÑO_DEL_CONTROL</vt:lpstr>
      <vt:lpstr>EJECUCION</vt:lpstr>
      <vt:lpstr>EJECUCION_EVIDENCIA</vt:lpstr>
      <vt:lpstr>EVIDENCIA</vt:lpstr>
      <vt:lpstr>FORMALIDAD</vt:lpstr>
      <vt:lpstr>NATURALEZA_DEL_CONTROL</vt:lpstr>
      <vt:lpstr>PERIODICIDAD</vt:lpstr>
      <vt:lpstr>TIPO_DE_CONTROL</vt:lpstr>
      <vt:lpstr>'DESCRIPCION DEL PROCESO'!Títulos_a_imprimir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Carolina Hernandez Tiusaba</dc:creator>
  <cp:keywords/>
  <dc:description/>
  <cp:lastModifiedBy>Martha Patricia Rey Umaña</cp:lastModifiedBy>
  <cp:revision/>
  <dcterms:created xsi:type="dcterms:W3CDTF">2016-09-21T16:54:38Z</dcterms:created>
  <dcterms:modified xsi:type="dcterms:W3CDTF">2023-10-24T19:48:12Z</dcterms:modified>
  <cp:category/>
  <cp:contentStatus/>
</cp:coreProperties>
</file>